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16" r:id="rId1"/>
    <sheet name="（別紙１）届出書" sheetId="23" r:id="rId2"/>
    <sheet name="（別紙２）体制一覧" sheetId="1" r:id="rId3"/>
    <sheet name="別紙3" sheetId="4" r:id="rId4"/>
    <sheet name="別紙4" sheetId="3" r:id="rId5"/>
    <sheet name="別紙5" sheetId="41" r:id="rId6"/>
    <sheet name="別紙5-1" sheetId="44" r:id="rId7"/>
    <sheet name="別紙5-2" sheetId="43" r:id="rId8"/>
    <sheet name="別紙5-3" sheetId="42" r:id="rId9"/>
    <sheet name="別紙6" sheetId="19" r:id="rId10"/>
    <sheet name="別紙7" sheetId="20" r:id="rId11"/>
    <sheet name="別紙7-1" sheetId="21" r:id="rId12"/>
    <sheet name="別紙8" sheetId="22" r:id="rId13"/>
    <sheet name="別紙9" sheetId="24" r:id="rId14"/>
    <sheet name="別紙10" sheetId="26" r:id="rId15"/>
    <sheet name="別紙11" sheetId="27" r:id="rId16"/>
    <sheet name="別紙12" sheetId="13" r:id="rId17"/>
    <sheet name="別紙13" sheetId="28" r:id="rId18"/>
    <sheet name="別紙14" sheetId="29" r:id="rId19"/>
    <sheet name="別紙15" sheetId="36" r:id="rId20"/>
    <sheet name="別紙16" sheetId="37" r:id="rId21"/>
    <sheet name="別紙17" sheetId="38" r:id="rId22"/>
    <sheet name="別紙18" sheetId="32" r:id="rId23"/>
    <sheet name="別紙19" sheetId="33" r:id="rId24"/>
    <sheet name="別紙20" sheetId="34" r:id="rId25"/>
    <sheet name="別紙22" sheetId="39" r:id="rId26"/>
    <sheet name="別紙23" sheetId="40" r:id="rId27"/>
    <sheet name="別紙24" sheetId="2" r:id="rId28"/>
    <sheet name="別紙24-1　サービス提供体制強化加算に関する計算書" sheetId="8" r:id="rId29"/>
    <sheet name="別紙24-2　サービス提供体制強化加算に関する勤続年数" sheetId="25" r:id="rId30"/>
    <sheet name="（参考様式21）記入方法" sheetId="12" r:id="rId31"/>
    <sheet name="参考様式21" sheetId="9" r:id="rId32"/>
    <sheet name="シフト記号表（従来型・ユニット型共通）" sheetId="11" r:id="rId33"/>
    <sheet name="参考様式21関係　プルダウン・リスト" sheetId="14" r:id="rId34"/>
    <sheet name="【記載例】参考様式21" sheetId="5" r:id="rId35"/>
    <sheet name="【記載例】シフト記号表（勤務時間帯）" sheetId="6" r:id="rId36"/>
    <sheet name="参考様式21　【旧)勤務形態一覧表" sheetId="15" r:id="rId37"/>
  </sheets>
  <definedNames>
    <definedName name="シフト記号表">#REF!</definedName>
    <definedName name="シフト記号表" localSheetId="32">'シフト記号表（従来型・ユニット型共通）'!$C$6:$C$47</definedName>
    <definedName name="職種">#REF!</definedName>
    <definedName name="職種" localSheetId="34">'参考様式21関係　プルダウン・リスト'!$C$21:$L$21</definedName>
    <definedName name="職種" localSheetId="31">'参考様式21関係　プルダウン・リスト'!$C$21:$L$21</definedName>
    <definedName name="機能訓練指導員">#REF!</definedName>
    <definedName name="機能訓練指導員" localSheetId="33">'参考様式21関係　プルダウン・リスト'!$I$22:$I$31</definedName>
    <definedName name="職種" localSheetId="33">'参考様式21関係　プルダウン・リスト'!$C$21:$L$21</definedName>
    <definedName name="シフト記号表" localSheetId="31">'シフト記号表（従来型・ユニット型共通）'!$C$6:$C$47</definedName>
    <definedName name="【記載例】シフト記号">#REF!</definedName>
    <definedName name="【記載例】シフト記号" localSheetId="32">'シフト記号表（従来型・ユニット型共通）'!$C$6:$C$47</definedName>
    <definedName name="【記載例】シフト記号" localSheetId="35">'【記載例】シフト記号表（勤務時間帯）'!$C$6:$C$47</definedName>
    <definedName name="医師">#REF!</definedName>
    <definedName name="医師" localSheetId="33">'参考様式21関係　プルダウン・リスト'!$D$22:$D$31</definedName>
    <definedName name="生活相談員">#REF!</definedName>
    <definedName name="生活相談員" localSheetId="33">'参考様式21関係　プルダウン・リスト'!$E$22:$E$31</definedName>
    <definedName name="看護職員">#REF!</definedName>
    <definedName name="看護職員" localSheetId="33">'参考様式21関係　プルダウン・リスト'!$F$22:$F$31</definedName>
    <definedName name="介護支援専門員">#REF!</definedName>
    <definedName name="介護支援専門員" localSheetId="33">'参考様式21関係　プルダウン・リスト'!$J$22:$J$31</definedName>
    <definedName name="栄養士">#REF!</definedName>
    <definedName name="栄養士" localSheetId="33">'参考様式21関係　プルダウン・リスト'!$H$22:$H$31</definedName>
    <definedName name="介護職員">#REF!</definedName>
    <definedName name="介護職員" localSheetId="33">'参考様式21関係　プルダウン・リスト'!$G$22:$G$31</definedName>
    <definedName name="【記載例】シフト記号表">#REF!</definedName>
    <definedName name="【記載例】シフト記号表" localSheetId="34">'【記載例】シフト記号表（勤務時間帯）'!$C$6:$C$47</definedName>
    <definedName name="【記載例】シフト記号表" localSheetId="35">'【記載例】シフト記号表（勤務時間帯）'!$C$6:$C$47</definedName>
    <definedName name="【記載例】シフト記号表" localSheetId="32">'シフト記号表（従来型・ユニット型共通）'!$C$6:$C$47</definedName>
    <definedName name="管理者">#REF!</definedName>
    <definedName name="管理者" localSheetId="33">'参考様式21関係　プルダウン・リスト'!$C$22:$C$31</definedName>
    <definedName name="介護従業者">#REF!</definedName>
    <definedName name="計画作成担当者">#REF!</definedName>
    <definedName name="_xlnm.Print_Area" localSheetId="2">'（別紙２）体制一覧'!$A$1:$AF$74</definedName>
    <definedName name="Z_918D9391_3166_42FD_8CCC_73DDA136E9AD_.wvu.PrintArea" localSheetId="2" hidden="1">'（別紙２）体制一覧'!$A$1:$AF$48</definedName>
    <definedName name="_xlnm._FilterDatabase" localSheetId="2" hidden="1">'（別紙２）体制一覧'!$A$7:$AF$48</definedName>
    <definedName name="_xlnm.Print_Area" localSheetId="27">別紙24!$A$1:$AF$61</definedName>
    <definedName name="_xlnm.Print_Area" localSheetId="4">別紙4!$A$1:$Z$48</definedName>
    <definedName name="_xlnm.Print_Area" localSheetId="3">別紙3!$A$1:$O$54</definedName>
    <definedName name="_xlnm.Print_Area" localSheetId="34">'【記載例】参考様式21'!$A$1:$BN$97</definedName>
    <definedName name="_xlnm.Print_Titles" localSheetId="34">'【記載例】参考様式21'!$1:$16</definedName>
    <definedName name="_xlnm.Print_Area" localSheetId="35">'【記載例】シフト記号表（勤務時間帯）'!$B$1:$N$52</definedName>
    <definedName name="_xlnm.Print_Area" localSheetId="28">'別紙24-1　サービス提供体制強化加算に関する計算書'!$A$1:$G$32</definedName>
    <definedName name="_xlnm.Print_Titles" localSheetId="31">参考様式21!$1:$16</definedName>
    <definedName name="_xlnm.Print_Area" localSheetId="31">参考様式21!$A$1:$BN$237</definedName>
    <definedName name="_xlnm.Print_Area" localSheetId="32">'シフト記号表（従来型・ユニット型共通）'!$B$1:$N$54</definedName>
    <definedName name="_xlnm.Print_Area" localSheetId="30">'（参考様式21）記入方法'!$A$1:$X$93</definedName>
    <definedName name="_xlnm.Print_Area" localSheetId="16">別紙12!$A$1:$Z$47</definedName>
    <definedName name="_xlnm.Print_Area" localSheetId="36">'参考様式21　【旧)勤務形態一覧表'!$A$1:$AJ$38</definedName>
    <definedName name="_xlnm.Print_Area" localSheetId="0">はじめに!$A$1:$G$114</definedName>
    <definedName name="_xlnm.Print_Titles" localSheetId="0">はじめに!$4:$4</definedName>
    <definedName name="_xlnm.Print_Area" localSheetId="9">別紙6!$A$1:$AA$37</definedName>
    <definedName name="_xlnm.Print_Area" localSheetId="10">別紙7!$A$1:$Z$67</definedName>
    <definedName name="_xlnm.Print_Area" localSheetId="11">'別紙7-1'!$A$1:$AD$70</definedName>
    <definedName name="_xlnm.Print_Area" localSheetId="12">別紙8!$A$1:$V$24</definedName>
    <definedName name="_xlnm.Print_Area" localSheetId="1">'（別紙１）届出書'!$A$1:$AO$79</definedName>
    <definedName name="_xlnm.Print_Area" localSheetId="13">別紙9!$A$1:$Z$61</definedName>
    <definedName name="_xlnm.Print_Area" localSheetId="29">'別紙24-2　サービス提供体制強化加算に関する勤続年数'!$A$1:$Z$51</definedName>
    <definedName name="_xlnm.Print_Area" localSheetId="14">別紙10!$A$1:$N$52</definedName>
    <definedName name="_xlnm.Print_Area" localSheetId="17">別紙13!$A$1:$AA$31</definedName>
    <definedName name="_xlnm.Print_Area" localSheetId="18">別紙14!$A$1:$AB$35</definedName>
    <definedName name="_xlnm.Print_Area" localSheetId="22">別紙18!$A$1:$U$24</definedName>
    <definedName name="_xlnm.Print_Area" localSheetId="23">別紙19!$A$1:$U$23</definedName>
    <definedName name="_xlnm.Print_Area" localSheetId="24">別紙20!$A$1:$U$26</definedName>
    <definedName name="_xlnm.Print_Area" localSheetId="19">別紙15!$A$1:$AE$68</definedName>
    <definedName name="_xlnm.Print_Area" localSheetId="21">別紙17!$A$1:$AC$37</definedName>
    <definedName name="_xlnm.Print_Area" localSheetId="25">別紙22!$A$1:$AI$52</definedName>
    <definedName name="_xlnm.Print_Area" localSheetId="26">別紙23!$A$1:$AB$74</definedName>
    <definedName name="_xlnm.Print_Area" localSheetId="5">別紙5!$A$1:$AC$25</definedName>
    <definedName name="_xlnm.Print_Area" localSheetId="8">'別紙5-3'!$A$1:$AH$45</definedName>
    <definedName name="_xlnm.Print_Area" localSheetId="7">'別紙5-2'!$A$1:$S$85</definedName>
    <definedName name="_xlnm.Print_Area" localSheetId="6">'別紙5-1'!$A$1:$S$63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<sst xmlns="http://schemas.openxmlformats.org/spreadsheetml/2006/main" xmlns:r="http://schemas.openxmlformats.org/officeDocument/2006/relationships" count="1493" uniqueCount="1493">
  <si>
    <t>添付書類なし</t>
    <rPh sb="0" eb="4">
      <t>テンプ</t>
    </rPh>
    <phoneticPr fontId="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</si>
  <si>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7"/>
  </si>
  <si>
    <t>年</t>
    <rPh sb="0" eb="1">
      <t>ネン</t>
    </rPh>
    <phoneticPr fontId="7"/>
  </si>
  <si>
    <t>看護体制加算Ⅰ</t>
    <rPh sb="0" eb="2">
      <t>カンゴ</t>
    </rPh>
    <rPh sb="2" eb="4">
      <t>タイセイ</t>
    </rPh>
    <rPh sb="4" eb="6">
      <t>カサン</t>
    </rPh>
    <phoneticPr fontId="7"/>
  </si>
  <si>
    <t>受付番号</t>
  </si>
  <si>
    <t>①　利用者又は入所者の総数　注</t>
    <rPh sb="2" eb="5">
      <t>リヨウシャ</t>
    </rPh>
    <rPh sb="5" eb="6">
      <t>マタ</t>
    </rPh>
    <rPh sb="7" eb="10">
      <t>ニュウショシャ</t>
    </rPh>
    <rPh sb="12" eb="13">
      <t>スウ</t>
    </rPh>
    <rPh sb="14" eb="15">
      <t>チュウ</t>
    </rPh>
    <phoneticPr fontId="7"/>
  </si>
  <si>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7"/>
  </si>
  <si>
    <t>代表者の住所</t>
  </si>
  <si>
    <t>備　　考</t>
    <rPh sb="0" eb="1">
      <t>ソナエ</t>
    </rPh>
    <rPh sb="3" eb="4">
      <t>コウ</t>
    </rPh>
    <phoneticPr fontId="7"/>
  </si>
  <si>
    <t>ユニット４</t>
  </si>
  <si>
    <t>科学的介護推進体制加算に関する届出書</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</si>
  <si>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</si>
  <si>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③ 導入機器</t>
    <rPh sb="2" eb="4">
      <t>ドウニュウ</t>
    </rPh>
    <rPh sb="4" eb="6">
      <t>キキ</t>
    </rPh>
    <phoneticPr fontId="7"/>
  </si>
  <si>
    <t>□</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</si>
  <si>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</si>
  <si>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所在地</t>
  </si>
  <si>
    <t>届　出　者</t>
  </si>
  <si>
    <t>認知症対応型通所介護</t>
  </si>
  <si>
    <t>1　日常生活継続支援加算（Ⅰ）</t>
  </si>
  <si>
    <r>
      <t xml:space="preserve">ﾕﾆｯﾄ部分の
ﾕﾆｯﾄ数
</t>
    </r>
    <r>
      <rPr>
        <sz val="8"/>
        <color auto="1"/>
        <rFont val="HGSｺﾞｼｯｸM"/>
      </rPr>
      <t>（併設短期入所を含む）</t>
    </r>
    <rPh sb="4" eb="6">
      <t>ブブン</t>
    </rPh>
    <rPh sb="12" eb="13">
      <t>スウ</t>
    </rPh>
    <rPh sb="15" eb="17">
      <t>ヘイセツ</t>
    </rPh>
    <rPh sb="17" eb="19">
      <t>タンキ</t>
    </rPh>
    <rPh sb="19" eb="21">
      <t>ニュウショ</t>
    </rPh>
    <rPh sb="22" eb="23">
      <t>フク</t>
    </rPh>
    <phoneticPr fontId="7"/>
  </si>
  <si>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</si>
  <si>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</si>
  <si>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介護保険事業所番号</t>
  </si>
  <si>
    <t>夜勤職員配置加算に係る確認書</t>
    <rPh sb="0" eb="2">
      <t>ヤキン</t>
    </rPh>
    <rPh sb="2" eb="4">
      <t>ショクイン</t>
    </rPh>
    <rPh sb="4" eb="6">
      <t>ハイチ</t>
    </rPh>
    <rPh sb="6" eb="8">
      <t>カサン</t>
    </rPh>
    <rPh sb="9" eb="10">
      <t>カカ</t>
    </rPh>
    <rPh sb="11" eb="13">
      <t>カクニン</t>
    </rPh>
    <rPh sb="13" eb="14">
      <t>ショ</t>
    </rPh>
    <phoneticPr fontId="7"/>
  </si>
  <si>
    <t>介護老人福祉施設</t>
    <rPh sb="0" eb="2">
      <t>カイゴ</t>
    </rPh>
    <rPh sb="2" eb="4">
      <t>ロウジン</t>
    </rPh>
    <rPh sb="4" eb="6">
      <t>フクシ</t>
    </rPh>
    <rPh sb="6" eb="8">
      <t>シセツ</t>
    </rPh>
    <phoneticPr fontId="7"/>
  </si>
  <si>
    <t>電話番号</t>
  </si>
  <si>
    <t>サービス提供体制強化加算体制を申請する事業所ごとに作成すること。</t>
  </si>
  <si>
    <t>小規模多機能型居宅介護</t>
    <rPh sb="0" eb="3">
      <t>ショウキボ</t>
    </rPh>
    <rPh sb="3" eb="6">
      <t>タキノウ</t>
    </rPh>
    <rPh sb="6" eb="7">
      <t>ガタ</t>
    </rPh>
    <rPh sb="7" eb="9">
      <t>キョタク</t>
    </rPh>
    <rPh sb="9" eb="11">
      <t>カイゴ</t>
    </rPh>
    <phoneticPr fontId="7"/>
  </si>
  <si>
    <t>7月</t>
  </si>
  <si>
    <t>筑後</t>
    <rPh sb="0" eb="2">
      <t>チクゴ</t>
    </rPh>
    <phoneticPr fontId="7"/>
  </si>
  <si>
    <t>FAX番号</t>
  </si>
  <si>
    <t>栄養マネジメント体制に関する届出書</t>
    <rPh sb="0" eb="2">
      <t>エイヨウ</t>
    </rPh>
    <rPh sb="8" eb="10">
      <t>タイセイ</t>
    </rPh>
    <rPh sb="11" eb="12">
      <t>カン</t>
    </rPh>
    <rPh sb="14" eb="17">
      <t>トドケデショ</t>
    </rPh>
    <phoneticPr fontId="7"/>
  </si>
  <si>
    <t>2 異動区分</t>
    <rPh sb="2" eb="4">
      <t>イドウ</t>
    </rPh>
    <rPh sb="4" eb="6">
      <t>クブン</t>
    </rPh>
    <phoneticPr fontId="7"/>
  </si>
  <si>
    <t>イ 併設型</t>
    <rPh sb="2" eb="4">
      <t>ヘイセツ</t>
    </rPh>
    <rPh sb="4" eb="5">
      <t>ガタ</t>
    </rPh>
    <phoneticPr fontId="7"/>
  </si>
  <si>
    <t>主たる事業所の所在地以外の場所で一部実施する場合の出張所等の所在地</t>
  </si>
  <si>
    <t>令和　　　年　　　月　　　日</t>
  </si>
  <si>
    <t>（※１）</t>
  </si>
  <si>
    <t>法人所轄庁</t>
  </si>
  <si>
    <t>　④　②及び③の内容について届出を行っている。</t>
    <rPh sb="4" eb="5">
      <t>オヨ</t>
    </rPh>
    <rPh sb="8" eb="10">
      <t>ナイヨウ</t>
    </rPh>
    <rPh sb="14" eb="16">
      <t>トドケデ</t>
    </rPh>
    <rPh sb="17" eb="18">
      <t>オコナ</t>
    </rPh>
    <phoneticPr fontId="7"/>
  </si>
  <si>
    <t>代表者の職・氏名</t>
  </si>
  <si>
    <t>連 絡 先</t>
  </si>
  <si>
    <t>小規模拠点集合体制</t>
    <rPh sb="0" eb="3">
      <t>ショウキボ</t>
    </rPh>
    <rPh sb="3" eb="5">
      <t>キョテン</t>
    </rPh>
    <rPh sb="5" eb="7">
      <t>シュウゴウ</t>
    </rPh>
    <rPh sb="7" eb="9">
      <t>タイセイ</t>
    </rPh>
    <phoneticPr fontId="7"/>
  </si>
  <si>
    <t>配置医師名</t>
    <rPh sb="0" eb="2">
      <t>ハイチ</t>
    </rPh>
    <rPh sb="2" eb="4">
      <t>イシ</t>
    </rPh>
    <rPh sb="4" eb="5">
      <t>メイ</t>
    </rPh>
    <phoneticPr fontId="7"/>
  </si>
  <si>
    <t>褥瘡マネジメント加算に関する届出書</t>
    <rPh sb="0" eb="2">
      <t>ジョクソウ</t>
    </rPh>
    <rPh sb="8" eb="10">
      <t>カサン</t>
    </rPh>
    <rPh sb="11" eb="12">
      <t>カン</t>
    </rPh>
    <rPh sb="14" eb="17">
      <t>トドケデショ</t>
    </rPh>
    <phoneticPr fontId="7"/>
  </si>
  <si>
    <t>職名</t>
  </si>
  <si>
    <t>　ⅱ 職員全員がインカムを使用</t>
    <rPh sb="3" eb="5">
      <t>ショクイン</t>
    </rPh>
    <rPh sb="5" eb="7">
      <t>ゼンイン</t>
    </rPh>
    <rPh sb="13" eb="15">
      <t>シヨウ</t>
    </rPh>
    <phoneticPr fontId="7"/>
  </si>
  <si>
    <t>氏名</t>
  </si>
  <si>
    <t>複合型サービス</t>
  </si>
  <si>
    <t>管理者の氏名</t>
  </si>
  <si>
    <t>　看 護 師</t>
  </si>
  <si>
    <t>※２</t>
  </si>
  <si>
    <t>管理者の住所</t>
  </si>
  <si>
    <t>知的障害者福祉法(昭和三十五年法律第三十七号)第十四条各号に掲げる者又はこれらに準ずる者</t>
  </si>
  <si>
    <t>　　　4　「実施事業」欄は、該当する欄に「〇」を記入してください。</t>
  </si>
  <si>
    <t>異動（予定）</t>
  </si>
  <si>
    <t xml:space="preserve">（例） 10％ </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</si>
  <si>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</si>
  <si>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7"/>
  </si>
  <si>
    <t>事業所・施設名</t>
    <rPh sb="0" eb="3">
      <t>ジギョウショ</t>
    </rPh>
    <rPh sb="4" eb="6">
      <t>シセツ</t>
    </rPh>
    <rPh sb="6" eb="7">
      <t>メイ</t>
    </rPh>
    <phoneticPr fontId="7"/>
  </si>
  <si>
    <t>②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3">
      <t>ドウニュウ</t>
    </rPh>
    <rPh sb="53" eb="54">
      <t>ゴ</t>
    </rPh>
    <rPh sb="55" eb="56">
      <t>スク</t>
    </rPh>
    <rPh sb="62" eb="63">
      <t>ツキ</t>
    </rPh>
    <rPh sb="63" eb="65">
      <t>イジョウ</t>
    </rPh>
    <rPh sb="65" eb="67">
      <t>ジッシ</t>
    </rPh>
    <phoneticPr fontId="7"/>
  </si>
  <si>
    <t>7　介護医療院</t>
    <rPh sb="2" eb="4">
      <t>カイゴ</t>
    </rPh>
    <rPh sb="4" eb="6">
      <t>イリョウ</t>
    </rPh>
    <rPh sb="6" eb="7">
      <t>イン</t>
    </rPh>
    <phoneticPr fontId="7"/>
  </si>
  <si>
    <t>２　適用開始年月日</t>
  </si>
  <si>
    <t>４　認知症の症状を呈する入所者</t>
    <rPh sb="2" eb="4">
      <t>ニンチ</t>
    </rPh>
    <rPh sb="4" eb="5">
      <t>ショウ</t>
    </rPh>
    <rPh sb="6" eb="8">
      <t>ショウジョウ</t>
    </rPh>
    <rPh sb="9" eb="10">
      <t>テイ</t>
    </rPh>
    <rPh sb="12" eb="15">
      <t>ニュウショシャ</t>
    </rPh>
    <phoneticPr fontId="7"/>
  </si>
  <si>
    <t>1月</t>
    <rPh sb="1" eb="2">
      <t>がつ</t>
    </rPh>
    <phoneticPr fontId="7" type="Hiragana"/>
  </si>
  <si>
    <t>（別紙１）</t>
    <rPh sb="1" eb="3">
      <t>ベッシ</t>
    </rPh>
    <phoneticPr fontId="7"/>
  </si>
  <si>
    <t>別添のとおり</t>
  </si>
  <si>
    <t>　※「常勤・非常勤」の区分について</t>
    <rPh sb="3" eb="5">
      <t>ジョウキン</t>
    </rPh>
    <rPh sb="6" eb="9">
      <t>ヒジョウキン</t>
    </rPh>
    <rPh sb="11" eb="13">
      <t>クブン</t>
    </rPh>
    <phoneticPr fontId="7"/>
  </si>
  <si>
    <t>2　異 動 区 分</t>
    <rPh sb="2" eb="3">
      <t>イ</t>
    </rPh>
    <rPh sb="4" eb="5">
      <t>ドウ</t>
    </rPh>
    <rPh sb="6" eb="7">
      <t>ク</t>
    </rPh>
    <rPh sb="8" eb="9">
      <t>ブン</t>
    </rPh>
    <phoneticPr fontId="7"/>
  </si>
  <si>
    <t>介護支援専門員</t>
    <rPh sb="0" eb="2">
      <t>カイゴ</t>
    </rPh>
    <rPh sb="2" eb="4">
      <t>シエン</t>
    </rPh>
    <rPh sb="4" eb="7">
      <t>センモンイン</t>
    </rPh>
    <phoneticPr fontId="42"/>
  </si>
  <si>
    <t>12月</t>
  </si>
  <si>
    <t>　介護医療院</t>
    <rPh sb="1" eb="3">
      <t>カイゴ</t>
    </rPh>
    <rPh sb="3" eb="5">
      <t>イリョウ</t>
    </rPh>
    <rPh sb="5" eb="6">
      <t>イン</t>
    </rPh>
    <phoneticPr fontId="7"/>
  </si>
  <si>
    <t>令和</t>
    <rPh sb="0" eb="2">
      <t>レイワ</t>
    </rPh>
    <phoneticPr fontId="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</si>
  <si>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2"/>
  </si>
  <si>
    <t>３　５級地</t>
  </si>
  <si>
    <t>４</t>
  </si>
  <si>
    <t>(B)</t>
  </si>
  <si>
    <t>⑤ 導入機器の継続的な使用（９週間以上）</t>
    <rPh sb="7" eb="9">
      <t>ケイゾク</t>
    </rPh>
    <rPh sb="9" eb="10">
      <t>テキ</t>
    </rPh>
    <rPh sb="11" eb="13">
      <t>シヨウ</t>
    </rPh>
    <rPh sb="15" eb="17">
      <t>シュウカン</t>
    </rPh>
    <rPh sb="17" eb="19">
      <t>イジョウ</t>
    </rPh>
    <phoneticPr fontId="7"/>
  </si>
  <si>
    <t>　　（例）毎日　午後２時から午後４時まで</t>
  </si>
  <si>
    <t>4　看護体制加算（Ⅱ）ロ</t>
  </si>
  <si>
    <t>常勤換算人数</t>
    <rPh sb="0" eb="2">
      <t>ジョウキン</t>
    </rPh>
    <rPh sb="2" eb="4">
      <t>カンサン</t>
    </rPh>
    <rPh sb="4" eb="6">
      <t>ニンズウ</t>
    </rPh>
    <phoneticPr fontId="7"/>
  </si>
  <si>
    <t>地域密着型サービス</t>
  </si>
  <si>
    <t>認知症チームケア推進加算に係る届出書</t>
    <rPh sb="13" eb="14">
      <t>カカ</t>
    </rPh>
    <rPh sb="15" eb="18">
      <t>トドケデショ</t>
    </rPh>
    <phoneticPr fontId="7"/>
  </si>
  <si>
    <t>※</t>
  </si>
  <si>
    <t>の人数</t>
    <rPh sb="1" eb="3">
      <t>ニンズウ</t>
    </rPh>
    <phoneticPr fontId="7"/>
  </si>
  <si>
    <t>e</t>
  </si>
  <si>
    <t>措置を適切に実施するための担当者の職種及び氏名</t>
    <rPh sb="17" eb="19">
      <t>ショクシュ</t>
    </rPh>
    <rPh sb="19" eb="20">
      <t>オヨ</t>
    </rPh>
    <rPh sb="21" eb="23">
      <t>シメイ</t>
    </rPh>
    <phoneticPr fontId="7"/>
  </si>
  <si>
    <t>・</t>
  </si>
  <si>
    <t>精神保健福祉士又は精神保健及び精神障害者福祉に関する法律施行令(昭和二十五年政令第百五十五号)第十二条各号に掲げる者</t>
  </si>
  <si>
    <t>　ⅳ 移乗支援機器を使用</t>
    <rPh sb="3" eb="5">
      <t>イジョウ</t>
    </rPh>
    <rPh sb="5" eb="7">
      <t>シエン</t>
    </rPh>
    <rPh sb="7" eb="9">
      <t>キキ</t>
    </rPh>
    <rPh sb="10" eb="12">
      <t>シヨウ</t>
    </rPh>
    <phoneticPr fontId="7"/>
  </si>
  <si>
    <t>　　　　なお、算出にあたっては、小数点以下第２位を切り捨ててください。</t>
    <rPh sb="7" eb="9">
      <t>サンシュツ</t>
    </rPh>
    <rPh sb="16" eb="19">
      <t>ショウスウテン</t>
    </rPh>
    <rPh sb="19" eb="21">
      <t>イカ</t>
    </rPh>
    <rPh sb="21" eb="22">
      <t>ダイ</t>
    </rPh>
    <rPh sb="23" eb="24">
      <t>イ</t>
    </rPh>
    <rPh sb="25" eb="26">
      <t>キ</t>
    </rPh>
    <rPh sb="27" eb="28">
      <t>ス</t>
    </rPh>
    <phoneticPr fontId="7"/>
  </si>
  <si>
    <t xml:space="preserve">％ </t>
  </si>
  <si>
    <t>２．認知症専門ケア加算（Ⅱ）に係る届出内容</t>
    <rPh sb="15" eb="16">
      <t>カカ</t>
    </rPh>
    <rPh sb="17" eb="18">
      <t>トド</t>
    </rPh>
    <rPh sb="18" eb="19">
      <t>デ</t>
    </rPh>
    <rPh sb="19" eb="21">
      <t>ナイヨウ</t>
    </rPh>
    <phoneticPr fontId="7"/>
  </si>
  <si>
    <t>夜間対応型訪問介護</t>
    <rPh sb="0" eb="2">
      <t>ヤカン</t>
    </rPh>
    <rPh sb="2" eb="5">
      <t>タイオウガタ</t>
    </rPh>
    <phoneticPr fontId="7"/>
  </si>
  <si>
    <t>常勤専従医師の契約書（写）又は辞令（写）</t>
    <rPh sb="0" eb="2">
      <t>ジョウキン</t>
    </rPh>
    <rPh sb="2" eb="4">
      <t>センジュウ</t>
    </rPh>
    <rPh sb="4" eb="6">
      <t>イシ</t>
    </rPh>
    <rPh sb="7" eb="10">
      <t>ケイヤクショ</t>
    </rPh>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</si>
  <si>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</si>
  <si>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該当する資格証（写）</t>
  </si>
  <si>
    <t>　①　看護体制加算（Ⅱ）を算定している。</t>
    <rPh sb="3" eb="5">
      <t>カンゴ</t>
    </rPh>
    <rPh sb="5" eb="7">
      <t>タイセイ</t>
    </rPh>
    <rPh sb="7" eb="9">
      <t>カサン</t>
    </rPh>
    <rPh sb="13" eb="15">
      <t>サンテイ</t>
    </rPh>
    <phoneticPr fontId="7"/>
  </si>
  <si>
    <t>職員の欠員による減算の状況</t>
  </si>
  <si>
    <t>理由書</t>
  </si>
  <si>
    <t>医師免許証（写）</t>
  </si>
  <si>
    <t>3　介護療養型医療施設</t>
    <rPh sb="2" eb="4">
      <t>カイゴ</t>
    </rPh>
    <rPh sb="4" eb="7">
      <t>リョウヨウガタ</t>
    </rPh>
    <rPh sb="7" eb="9">
      <t>イリョウ</t>
    </rPh>
    <rPh sb="9" eb="11">
      <t>シセツ</t>
    </rPh>
    <phoneticPr fontId="7"/>
  </si>
  <si>
    <t>3終了</t>
  </si>
  <si>
    <t>自立支援促進加算に関する届出書</t>
    <rPh sb="0" eb="6">
      <t>ジリツシエンソクシン</t>
    </rPh>
    <rPh sb="6" eb="8">
      <t>カサン</t>
    </rPh>
    <rPh sb="9" eb="10">
      <t>カン</t>
    </rPh>
    <rPh sb="12" eb="15">
      <t>トドケデショ</t>
    </rPh>
    <phoneticPr fontId="7"/>
  </si>
  <si>
    <t>科学的介護推進体制加算</t>
    <rPh sb="0" eb="3">
      <t>カガクテキ</t>
    </rPh>
    <rPh sb="3" eb="5">
      <t>カイゴ</t>
    </rPh>
    <rPh sb="5" eb="7">
      <t>スイシン</t>
    </rPh>
    <rPh sb="7" eb="9">
      <t>タイセイ</t>
    </rPh>
    <rPh sb="9" eb="11">
      <t>カサン</t>
    </rPh>
    <phoneticPr fontId="7"/>
  </si>
  <si>
    <t>加算Ⅱを算定する場合。</t>
    <rPh sb="0" eb="2">
      <t>カサン</t>
    </rPh>
    <rPh sb="4" eb="6">
      <t>サンテイ</t>
    </rPh>
    <rPh sb="8" eb="10">
      <t>バアイ</t>
    </rPh>
    <phoneticPr fontId="7"/>
  </si>
  <si>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</si>
  <si>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</si>
  <si>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</si>
  <si>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自立支援促進加算</t>
    <rPh sb="0" eb="2">
      <t>ジリツ</t>
    </rPh>
    <rPh sb="2" eb="4">
      <t>シエン</t>
    </rPh>
    <rPh sb="4" eb="6">
      <t>ソクシン</t>
    </rPh>
    <rPh sb="6" eb="8">
      <t>カサン</t>
    </rPh>
    <phoneticPr fontId="7"/>
  </si>
  <si>
    <t>※　要件を満たすことが分かる根拠書類を準備し、指定権者からの求めがあった場合には、速やかに提出してください。</t>
    <rPh sb="16" eb="18">
      <t>ショルイ</t>
    </rPh>
    <phoneticPr fontId="7"/>
  </si>
  <si>
    <t>１　短期入所生活介護</t>
    <rPh sb="2" eb="6">
      <t>タンキニュウショ</t>
    </rPh>
    <rPh sb="6" eb="8">
      <t>セイカツ</t>
    </rPh>
    <rPh sb="8" eb="10">
      <t>カイゴ</t>
    </rPh>
    <phoneticPr fontId="7"/>
  </si>
  <si>
    <t>割引率</t>
  </si>
  <si>
    <t>　24時間常時連絡できる体制を整備している。</t>
  </si>
  <si>
    <t>通所介護</t>
  </si>
  <si>
    <t>①に占める③の割合が６５％以上</t>
    <rPh sb="2" eb="3">
      <t>シ</t>
    </rPh>
    <rPh sb="7" eb="8">
      <t>ワリ</t>
    </rPh>
    <rPh sb="8" eb="9">
      <t>ゴウ</t>
    </rPh>
    <rPh sb="13" eb="15">
      <t>イジョウ</t>
    </rPh>
    <phoneticPr fontId="7"/>
  </si>
  <si>
    <t>３　介護老人保健施設</t>
  </si>
  <si>
    <t>①　利用者ごとのＡＤＬ値、栄養状態、口腔機能、認知症の状況その他の利用者の心身の状況等に係る基本的な情報を、LIFEを用いて厚生労働省に提出しているか。</t>
  </si>
  <si>
    <t>2　介護老人保健施設</t>
    <rPh sb="2" eb="4">
      <t>カイゴ</t>
    </rPh>
    <rPh sb="4" eb="6">
      <t>ロウジン</t>
    </rPh>
    <rPh sb="6" eb="8">
      <t>ホケン</t>
    </rPh>
    <rPh sb="8" eb="10">
      <t>シセツ</t>
    </rPh>
    <phoneticPr fontId="7"/>
  </si>
  <si>
    <t>小規模多機能型居宅介護</t>
  </si>
  <si>
    <t>■</t>
  </si>
  <si>
    <t>※水色のセルに入力してください。</t>
    <rPh sb="1" eb="3">
      <t>みずいろ</t>
    </rPh>
    <rPh sb="7" eb="9">
      <t>にゅうりょく</t>
    </rPh>
    <phoneticPr fontId="7" type="Hiragana"/>
  </si>
  <si>
    <t>2変更</t>
  </si>
  <si>
    <t>生活機能向上連携加算</t>
  </si>
  <si>
    <t>注　「栄養マネジメントに関わる者」には、共同で栄養ケア計画を作成している者の職種及び氏名を記入してください。</t>
    <rPh sb="0" eb="1">
      <t>チュウ</t>
    </rPh>
    <phoneticPr fontId="7"/>
  </si>
  <si>
    <t>異動区分</t>
    <rPh sb="0" eb="2">
      <t>イドウ</t>
    </rPh>
    <rPh sb="2" eb="4">
      <t>クブン</t>
    </rPh>
    <phoneticPr fontId="7"/>
  </si>
  <si>
    <t>介護サービスを直接提供する職員</t>
    <rPh sb="0" eb="2">
      <t>カイゴ</t>
    </rPh>
    <rPh sb="7" eb="9">
      <t>チョクセツ</t>
    </rPh>
    <rPh sb="9" eb="11">
      <t>テイキョウ</t>
    </rPh>
    <rPh sb="13" eb="15">
      <t>ショクイン</t>
    </rPh>
    <phoneticPr fontId="7"/>
  </si>
  <si>
    <t>②</t>
  </si>
  <si>
    <t>準ユニット部分の平面図</t>
    <rPh sb="0" eb="1">
      <t>ジュン</t>
    </rPh>
    <rPh sb="5" eb="7">
      <t>ブブン</t>
    </rPh>
    <rPh sb="8" eb="11">
      <t>ヘイメンズ</t>
    </rPh>
    <phoneticPr fontId="7"/>
  </si>
  <si>
    <t>２ あり</t>
  </si>
  <si>
    <t>１　割引率等</t>
  </si>
  <si>
    <t>主たる事業所の所在地</t>
    <rPh sb="3" eb="6">
      <t>ジギョウショ</t>
    </rPh>
    <phoneticPr fontId="7"/>
  </si>
  <si>
    <t>【自治体の皆様へ】</t>
    <rPh sb="1" eb="4">
      <t>ジチタイ</t>
    </rPh>
    <rPh sb="5" eb="7">
      <t>ミナサマ</t>
    </rPh>
    <phoneticPr fontId="42"/>
  </si>
  <si>
    <t>そ　 　　の　 　　他　　 　該　　 　当　　 　す 　　　る 　　　体 　　　制 　　　等</t>
  </si>
  <si>
    <t>施設の夜勤時間帯</t>
    <rPh sb="0" eb="2">
      <t>シセツ</t>
    </rPh>
    <rPh sb="3" eb="5">
      <t>ヤキン</t>
    </rPh>
    <rPh sb="5" eb="8">
      <t>ジカンタイ</t>
    </rPh>
    <phoneticPr fontId="7"/>
  </si>
  <si>
    <t>サービス提供体制強化加算</t>
    <rPh sb="4" eb="6">
      <t>テイキョウ</t>
    </rPh>
    <rPh sb="6" eb="8">
      <t>タイセイ</t>
    </rPh>
    <rPh sb="8" eb="10">
      <t>キョウカ</t>
    </rPh>
    <rPh sb="10" eb="12">
      <t>カサン</t>
    </rPh>
    <phoneticPr fontId="7"/>
  </si>
  <si>
    <t>(1)</t>
  </si>
  <si>
    <t>　　３　ユニット型の場合は、各ユニットごとに勤務表を提出してください。</t>
  </si>
  <si>
    <t>割引をする場合</t>
    <rPh sb="0" eb="2">
      <t>ワリビキ</t>
    </rPh>
    <rPh sb="5" eb="7">
      <t>バアイ</t>
    </rPh>
    <phoneticPr fontId="7"/>
  </si>
  <si>
    <t>事業所名</t>
    <rPh sb="0" eb="3">
      <t>ジギョウショ</t>
    </rPh>
    <rPh sb="3" eb="4">
      <t>メイ</t>
    </rPh>
    <phoneticPr fontId="7"/>
  </si>
  <si>
    <t>介護支援専門員</t>
    <rPh sb="0" eb="2">
      <t>カイゴ</t>
    </rPh>
    <rPh sb="2" eb="4">
      <t>シエン</t>
    </rPh>
    <rPh sb="4" eb="7">
      <t>センモンイン</t>
    </rPh>
    <phoneticPr fontId="7"/>
  </si>
  <si>
    <t>　　　3　「法人所轄庁」欄、申請者が認可法人である場合に、その主務官庁の名称を記載してください。</t>
  </si>
  <si>
    <t>1 有</t>
    <rPh sb="2" eb="3">
      <t>ア</t>
    </rPh>
    <phoneticPr fontId="7"/>
  </si>
  <si>
    <t>届 出 項 目</t>
  </si>
  <si>
    <t>サービス種類</t>
    <rPh sb="4" eb="6">
      <t>しゅるい</t>
    </rPh>
    <phoneticPr fontId="7" type="Hiragana"/>
  </si>
  <si>
    <t>科学的介護推進体制加算</t>
  </si>
  <si>
    <t>フリガナ</t>
  </si>
  <si>
    <t>研修若しくは訓練を行った医療機関又は地域の医師会のいずれかを記載してください。</t>
    <rPh sb="2" eb="3">
      <t>モ</t>
    </rPh>
    <rPh sb="16" eb="17">
      <t>マタ</t>
    </rPh>
    <rPh sb="30" eb="32">
      <t>キサイ</t>
    </rPh>
    <phoneticPr fontId="7"/>
  </si>
  <si>
    <t>○○　D太</t>
  </si>
  <si>
    <t>令和</t>
    <rPh sb="0" eb="2">
      <t>れいわ</t>
    </rPh>
    <phoneticPr fontId="7" type="Hiragana"/>
  </si>
  <si>
    <t>短期入所
療養介護・
介護老人
保健施設</t>
    <rPh sb="0" eb="2">
      <t>タンキ</t>
    </rPh>
    <rPh sb="2" eb="4">
      <t>ニュウショ</t>
    </rPh>
    <rPh sb="5" eb="7">
      <t>リョウヨウ</t>
    </rPh>
    <rPh sb="7" eb="9">
      <t>カイゴ</t>
    </rPh>
    <rPh sb="12" eb="14">
      <t>カイゴ</t>
    </rPh>
    <rPh sb="14" eb="16">
      <t>ロウジン</t>
    </rPh>
    <rPh sb="17" eb="19">
      <t>ホケン</t>
    </rPh>
    <rPh sb="19" eb="21">
      <t>シセツ</t>
    </rPh>
    <phoneticPr fontId="7"/>
  </si>
  <si>
    <t>（参考様式21）</t>
    <rPh sb="1" eb="3">
      <t>サンコウ</t>
    </rPh>
    <rPh sb="3" eb="5">
      <t>ヨウシキ</t>
    </rPh>
    <phoneticPr fontId="7"/>
  </si>
  <si>
    <t>※３</t>
  </si>
  <si>
    <t>精神科医師定期的療養指導</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</si>
  <si>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</si>
  <si>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事業所番号</t>
  </si>
  <si>
    <t>生産性向上推進体制加算に係る届出書</t>
    <rPh sb="0" eb="3">
      <t>セイサンセイ</t>
    </rPh>
    <rPh sb="9" eb="11">
      <t>カサン</t>
    </rPh>
    <rPh sb="12" eb="13">
      <t>カカ</t>
    </rPh>
    <rPh sb="14" eb="17">
      <t>トドケデショ</t>
    </rPh>
    <phoneticPr fontId="7"/>
  </si>
  <si>
    <t>　③　複数名の配置医師を置いている、若しくは配置医と協力医療機関の医師が連携し、施設の求めに応じて24時間対応できる体制を確保している。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28" eb="30">
      <t>イリョウ</t>
    </rPh>
    <rPh sb="30" eb="32">
      <t>キカン</t>
    </rPh>
    <rPh sb="33" eb="35">
      <t>イシ</t>
    </rPh>
    <rPh sb="36" eb="38">
      <t>レンケイ</t>
    </rPh>
    <rPh sb="40" eb="42">
      <t>シセツ</t>
    </rPh>
    <rPh sb="43" eb="44">
      <t>モト</t>
    </rPh>
    <rPh sb="46" eb="47">
      <t>オウ</t>
    </rPh>
    <rPh sb="53" eb="55">
      <t>タイオウ</t>
    </rPh>
    <rPh sb="58" eb="60">
      <t>タイセイ</t>
    </rPh>
    <rPh sb="61" eb="63">
      <t>カクホ</t>
    </rPh>
    <phoneticPr fontId="7"/>
  </si>
  <si>
    <t>０</t>
  </si>
  <si>
    <t>業務従事年月数</t>
    <rPh sb="0" eb="2">
      <t>ぎょうむ</t>
    </rPh>
    <rPh sb="2" eb="4">
      <t>じゅうじ</t>
    </rPh>
    <rPh sb="4" eb="5">
      <t>ねん</t>
    </rPh>
    <rPh sb="5" eb="6">
      <t>つき</t>
    </rPh>
    <rPh sb="6" eb="7">
      <t>すう</t>
    </rPh>
    <phoneticPr fontId="7" type="Hiragana"/>
  </si>
  <si>
    <t>ユニットケア体制</t>
    <rPh sb="6" eb="8">
      <t>タイセイ</t>
    </rPh>
    <phoneticPr fontId="7"/>
  </si>
  <si>
    <t>（注意事項）</t>
    <rPh sb="1" eb="3">
      <t>チュウイ</t>
    </rPh>
    <rPh sb="3" eb="5">
      <t>ジコウ</t>
    </rPh>
    <phoneticPr fontId="7"/>
  </si>
  <si>
    <t>　介護老人福祉施設</t>
    <rPh sb="1" eb="3">
      <t>カイゴ</t>
    </rPh>
    <rPh sb="3" eb="5">
      <t>ロウジン</t>
    </rPh>
    <rPh sb="5" eb="7">
      <t>フクシ</t>
    </rPh>
    <rPh sb="7" eb="9">
      <t>シセツ</t>
    </rPh>
    <phoneticPr fontId="7"/>
  </si>
  <si>
    <t>月</t>
  </si>
  <si>
    <t>提供サービス</t>
  </si>
  <si>
    <t>施設等の区分</t>
  </si>
  <si>
    <t>医師</t>
    <rPh sb="0" eb="2">
      <t>イシ</t>
    </rPh>
    <phoneticPr fontId="42"/>
  </si>
  <si>
    <t>割 引</t>
  </si>
  <si>
    <t>(別紙２２)</t>
    <rPh sb="1" eb="3">
      <t>ベッシ</t>
    </rPh>
    <phoneticPr fontId="7"/>
  </si>
  <si>
    <t>地域密着型通所介護</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</si>
  <si>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</si>
  <si>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１ なし</t>
  </si>
  <si>
    <t>栄養マネジメント強化体制</t>
  </si>
  <si>
    <t>事業所・施設の名称</t>
  </si>
  <si>
    <t>1新規</t>
  </si>
  <si>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7"/>
  </si>
  <si>
    <t>各サービス共通</t>
  </si>
  <si>
    <t>前年度の実績が6月に満たない事業書については届出する月の前3月の平均を計算すること。
なお、届出以降も前3月について平均値を算出し、所定の割合に満たない場合は速やかに加
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5" eb="86">
      <t>さん</t>
    </rPh>
    <rPh sb="87" eb="88">
      <t>と</t>
    </rPh>
    <rPh sb="89" eb="90">
      <t>さ</t>
    </rPh>
    <rPh sb="92" eb="93">
      <t>とど</t>
    </rPh>
    <rPh sb="93" eb="94">
      <t>で</t>
    </rPh>
    <rPh sb="95" eb="97">
      <t>ていしゅつ</t>
    </rPh>
    <phoneticPr fontId="7" type="Hiragana"/>
  </si>
  <si>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</si>
  <si>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地域密着型介護老人福祉施設</t>
  </si>
  <si>
    <t>8月</t>
  </si>
  <si>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7"/>
  </si>
  <si>
    <t>合計（通算）</t>
    <rPh sb="0" eb="2">
      <t>ごうけい</t>
    </rPh>
    <rPh sb="3" eb="5">
      <t>つうさん</t>
    </rPh>
    <phoneticPr fontId="7" type="Hiragana"/>
  </si>
  <si>
    <t>勤務の
種別</t>
    <rPh sb="0" eb="2">
      <t>キンム</t>
    </rPh>
    <rPh sb="4" eb="6">
      <t>シュベツ</t>
    </rPh>
    <phoneticPr fontId="7"/>
  </si>
  <si>
    <t>特別養護老人ホーム●●</t>
    <rPh sb="0" eb="2">
      <t>とくべつ</t>
    </rPh>
    <rPh sb="2" eb="4">
      <t>ようご</t>
    </rPh>
    <rPh sb="4" eb="6">
      <t>ろうじん</t>
    </rPh>
    <phoneticPr fontId="7" type="Hiragana"/>
  </si>
  <si>
    <t>備考２</t>
  </si>
  <si>
    <t>ー</t>
  </si>
  <si>
    <t xml:space="preserve"> 看護体制加算に関する届出内容</t>
    <rPh sb="1" eb="3">
      <t>カンゴ</t>
    </rPh>
    <rPh sb="3" eb="5">
      <t>タイセイ</t>
    </rPh>
    <rPh sb="8" eb="9">
      <t>カン</t>
    </rPh>
    <phoneticPr fontId="7"/>
  </si>
  <si>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</si>
  <si>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</si>
  <si>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2"/>
  </si>
  <si>
    <t>殿</t>
    <rPh sb="0" eb="1">
      <t>ドノ</t>
    </rPh>
    <phoneticPr fontId="7"/>
  </si>
  <si>
    <t>h</t>
  </si>
  <si>
    <t>サービスの種類</t>
  </si>
  <si>
    <t>af</t>
  </si>
  <si>
    <t>適用条件</t>
  </si>
  <si>
    <t>手話通訳等を行うことができる者</t>
  </si>
  <si>
    <t>・勤続年数7年（または10年）以上である職員</t>
    <rPh sb="1" eb="3">
      <t>きんぞく</t>
    </rPh>
    <rPh sb="3" eb="5">
      <t>ねんすう</t>
    </rPh>
    <rPh sb="6" eb="7">
      <t>とし</t>
    </rPh>
    <rPh sb="13" eb="14">
      <t>ねん</t>
    </rPh>
    <rPh sb="15" eb="17">
      <t>いじょう</t>
    </rPh>
    <rPh sb="20" eb="22">
      <t>しょくいん</t>
    </rPh>
    <phoneticPr fontId="7" type="Hiragana"/>
  </si>
  <si>
    <t>夜間対応型訪問介護</t>
  </si>
  <si>
    <t>1　事 業 所 名</t>
  </si>
  <si>
    <t>（別紙９）</t>
    <rPh sb="1" eb="3">
      <t>ベッシ</t>
    </rPh>
    <phoneticPr fontId="7"/>
  </si>
  <si>
    <t>2　日常生活継続支援加算（Ⅱ）</t>
  </si>
  <si>
    <t>認知症対応型共同生活介護</t>
  </si>
  <si>
    <t>排泄支援に関わる者</t>
    <rPh sb="0" eb="2">
      <t>ハイセツ</t>
    </rPh>
    <rPh sb="2" eb="4">
      <t>シエン</t>
    </rPh>
    <rPh sb="5" eb="6">
      <t>カカ</t>
    </rPh>
    <rPh sb="8" eb="9">
      <t>モノ</t>
    </rPh>
    <phoneticPr fontId="7"/>
  </si>
  <si>
    <t>地域密着型特定施設入居者</t>
  </si>
  <si>
    <t>No</t>
  </si>
  <si>
    <r>
      <t xml:space="preserve">理学療法士、作業療法士、言語聴覚士、看護職員、柔道整復師、あん摩マッサージ指圧師、はり師、きゅう師。
</t>
    </r>
    <r>
      <rPr>
        <u/>
        <sz val="8"/>
        <color auto="1"/>
        <rFont val="HG丸ｺﾞｼｯｸM-PRO"/>
      </rPr>
      <t>過去に提出済みの場合は、省略可</t>
    </r>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rPh sb="51" eb="53">
      <t>カコ</t>
    </rPh>
    <rPh sb="54" eb="56">
      <t>テイシュツ</t>
    </rPh>
    <rPh sb="56" eb="57">
      <t>ズ</t>
    </rPh>
    <rPh sb="59" eb="61">
      <t>バアイ</t>
    </rPh>
    <rPh sb="63" eb="65">
      <t>ショウリャク</t>
    </rPh>
    <rPh sb="65" eb="66">
      <t>カ</t>
    </rPh>
    <phoneticPr fontId="7"/>
  </si>
  <si>
    <t>①</t>
  </si>
  <si>
    <t>生活介護</t>
  </si>
  <si>
    <t>６ 加算Ⅰ</t>
  </si>
  <si>
    <t>(</t>
  </si>
  <si>
    <t>６以上</t>
    <rPh sb="1" eb="3">
      <t>イジョウ</t>
    </rPh>
    <phoneticPr fontId="7"/>
  </si>
  <si>
    <t>登録喀痰吸引等事業者としての登録通知書（写）</t>
  </si>
  <si>
    <t>訪問介護看護</t>
  </si>
  <si>
    <t>定期巡回・随時対応型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</si>
  <si>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</si>
  <si>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人</t>
    <rPh sb="0" eb="1">
      <t>ニン</t>
    </rPh>
    <phoneticPr fontId="7"/>
  </si>
  <si>
    <t>介護予防認知症対応型</t>
  </si>
  <si>
    <t>介護予防小規模多機能型</t>
  </si>
  <si>
    <t>日</t>
    <rPh sb="0" eb="1">
      <t>ヒ</t>
    </rPh>
    <phoneticPr fontId="7"/>
  </si>
  <si>
    <t>居宅介護</t>
  </si>
  <si>
    <t>介護福祉士数：入所者数が１：６以上</t>
    <rPh sb="0" eb="2">
      <t>カイゴ</t>
    </rPh>
    <rPh sb="2" eb="5">
      <t>フクシシ</t>
    </rPh>
    <rPh sb="5" eb="6">
      <t>スウ</t>
    </rPh>
    <rPh sb="7" eb="10">
      <t>ニュウショシャ</t>
    </rPh>
    <rPh sb="10" eb="11">
      <t>スウ</t>
    </rPh>
    <rPh sb="15" eb="17">
      <t>イジョウ</t>
    </rPh>
    <phoneticPr fontId="7"/>
  </si>
  <si>
    <t>高齢者施設等感染対策向上加算（Ⅰ）及び（Ⅱ）は併算定が可能である。</t>
    <rPh sb="17" eb="18">
      <t>オヨ</t>
    </rPh>
    <rPh sb="23" eb="24">
      <t>ヘイ</t>
    </rPh>
    <rPh sb="24" eb="26">
      <t>サンテイ</t>
    </rPh>
    <rPh sb="27" eb="29">
      <t>カノウ</t>
    </rPh>
    <phoneticPr fontId="7"/>
  </si>
  <si>
    <t>１</t>
  </si>
  <si>
    <t>共同生活介護</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</si>
  <si>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</si>
  <si>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7"/>
  </si>
  <si>
    <t>　　　5　「異動等の区分」欄には、今回届出を行う事業所について該当する数字に「〇」を記入してください。</t>
  </si>
  <si>
    <t>1月</t>
  </si>
  <si>
    <t>業務継続計画策定の有無</t>
    <rPh sb="0" eb="2">
      <t>ぎょうむ</t>
    </rPh>
    <rPh sb="2" eb="6">
      <t>けいぞ</t>
    </rPh>
    <rPh sb="6" eb="8">
      <t>さくてい</t>
    </rPh>
    <rPh sb="9" eb="11">
      <t>うむ</t>
    </rPh>
    <phoneticPr fontId="7" type="Hiragana"/>
  </si>
  <si>
    <t>褥瘡マネジメントに関わる者</t>
    <rPh sb="0" eb="2">
      <t>ジョクソウ</t>
    </rPh>
    <rPh sb="9" eb="10">
      <t>カカ</t>
    </rPh>
    <rPh sb="12" eb="13">
      <t>モノ</t>
    </rPh>
    <phoneticPr fontId="7"/>
  </si>
  <si>
    <t>3 サービス提供体制強化加算（Ⅲ）</t>
    <rPh sb="6" eb="8">
      <t>テイキョウ</t>
    </rPh>
    <rPh sb="8" eb="10">
      <t>タイセイ</t>
    </rPh>
    <rPh sb="10" eb="12">
      <t>キョウカ</t>
    </rPh>
    <rPh sb="12" eb="14">
      <t>カサン</t>
    </rPh>
    <phoneticPr fontId="7"/>
  </si>
  <si>
    <t>　　備考　　「適用条件」欄には、当該割引率が適用される時間帯、曜日、日時について具体的に記載してください。</t>
  </si>
  <si>
    <t>i</t>
  </si>
  <si>
    <t>　　年　　　月　　　日</t>
  </si>
  <si>
    <t>４　サテライト型ユニット型</t>
  </si>
  <si>
    <t>・常勤である職員</t>
    <rPh sb="1" eb="3">
      <t>じょうきん</t>
    </rPh>
    <rPh sb="6" eb="8">
      <t>しょくいん</t>
    </rPh>
    <phoneticPr fontId="7" type="Hiragana"/>
  </si>
  <si>
    <t>割合を計算する職員</t>
    <rPh sb="0" eb="2">
      <t>ワリアイ</t>
    </rPh>
    <rPh sb="3" eb="5">
      <t>ケイサン</t>
    </rPh>
    <rPh sb="7" eb="9">
      <t>ショクイン</t>
    </rPh>
    <phoneticPr fontId="7"/>
  </si>
  <si>
    <t>法人である場合その種別</t>
    <rPh sb="5" eb="7">
      <t>バアイ</t>
    </rPh>
    <phoneticPr fontId="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</si>
  <si>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</si>
  <si>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</si>
  <si>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・職種ごとの勤務時間を「○：○○～○：○○」と表記することが困難な場合は、No18～33を活用し、勤務時間数のみを入力してください。</t>
    <rPh sb="45" eb="47">
      <t>カツヨウ</t>
    </rPh>
    <phoneticPr fontId="42"/>
  </si>
  <si>
    <t>２　経過的施設</t>
  </si>
  <si>
    <r>
      <t>●</t>
    </r>
    <r>
      <rPr>
        <u/>
        <sz val="11"/>
        <color auto="1"/>
        <rFont val="HGSｺﾞｼｯｸM"/>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7"/>
  </si>
  <si>
    <t>代表者職氏名</t>
  </si>
  <si>
    <t>〇科学的介護推進体制加算に関する状況</t>
  </si>
  <si>
    <t>前年度の
平均入所者数等</t>
    <rPh sb="0" eb="3">
      <t>ゼンネンド</t>
    </rPh>
    <rPh sb="5" eb="7">
      <t>ヘイキン</t>
    </rPh>
    <rPh sb="7" eb="10">
      <t>ニュウショシャ</t>
    </rPh>
    <rPh sb="10" eb="11">
      <t>スウ</t>
    </rPh>
    <rPh sb="11" eb="12">
      <t>トウ</t>
    </rPh>
    <phoneticPr fontId="7"/>
  </si>
  <si>
    <t>特記事項</t>
  </si>
  <si>
    <t>居宅介護支援</t>
    <rPh sb="0" eb="2">
      <t>キョタク</t>
    </rPh>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</si>
  <si>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</si>
  <si>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自主点検したもの（チェック済）を提出すること。</t>
    <rPh sb="0" eb="2">
      <t>ジシュ</t>
    </rPh>
    <rPh sb="2" eb="4">
      <t>テンケン</t>
    </rPh>
    <rPh sb="13" eb="14">
      <t>ズ</t>
    </rPh>
    <rPh sb="16" eb="18">
      <t>テイシュツ</t>
    </rPh>
    <phoneticPr fontId="7"/>
  </si>
  <si>
    <t>　入所者数</t>
    <rPh sb="1" eb="4">
      <t>ニュウショシャ</t>
    </rPh>
    <rPh sb="4" eb="5">
      <t>スウ</t>
    </rPh>
    <phoneticPr fontId="7"/>
  </si>
  <si>
    <t>　　2　「法人である場合その種別」欄は、申請者が法人である場合に、「社会福祉法人」「医療法人」「社団法人」</t>
    <rPh sb="10" eb="12">
      <t>バアイ</t>
    </rPh>
    <phoneticPr fontId="7"/>
  </si>
  <si>
    <t>看護師、准看護師。</t>
    <rPh sb="0" eb="3">
      <t>カンゴシ</t>
    </rPh>
    <rPh sb="4" eb="8">
      <t>ジュンカンゴシ</t>
    </rPh>
    <phoneticPr fontId="7"/>
  </si>
  <si>
    <t>　　5　「異動等の区分」欄には、今回届出を行う事業所について該当する数字の横の□を■にしてください。</t>
  </si>
  <si>
    <t>　　　　　</t>
  </si>
  <si>
    <t>備考１　要件を満たすことが分かる議事概要を提出すること。このほか要件を満たすことが分かる根拠書類を準備し、指定権者からの求めがあった場合には、速やかに提出すること。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4" eb="46">
      <t>コンキョ</t>
    </rPh>
    <rPh sb="46" eb="48">
      <t>ショルイ</t>
    </rPh>
    <rPh sb="49" eb="51">
      <t>ジュンビ</t>
    </rPh>
    <rPh sb="53" eb="55">
      <t>シテイ</t>
    </rPh>
    <rPh sb="55" eb="56">
      <t>ケン</t>
    </rPh>
    <rPh sb="56" eb="57">
      <t>シャ</t>
    </rPh>
    <rPh sb="60" eb="61">
      <t>モト</t>
    </rPh>
    <rPh sb="66" eb="68">
      <t>バアイ</t>
    </rPh>
    <rPh sb="71" eb="72">
      <t>スミ</t>
    </rPh>
    <rPh sb="75" eb="77">
      <t>テイシュツ</t>
    </rPh>
    <phoneticPr fontId="7"/>
  </si>
  <si>
    <t>人員配置区分</t>
  </si>
  <si>
    <t>安全管理体制</t>
    <rPh sb="0" eb="6">
      <t>アンゼンカンリタイセイ</t>
    </rPh>
    <phoneticPr fontId="7"/>
  </si>
  <si>
    <t>(市町村記載)</t>
    <rPh sb="1" eb="4">
      <t>シチョウソン</t>
    </rPh>
    <rPh sb="4" eb="6">
      <t>キサイ</t>
    </rPh>
    <phoneticPr fontId="7"/>
  </si>
  <si>
    <t>　　3　「法人所轄庁」欄、申請者が認可法人である場合に、その主務官庁の名称を記載してください。</t>
  </si>
  <si>
    <t>異動項目</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</si>
  <si>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7"/>
  </si>
  <si>
    <t>加算の種類</t>
    <rPh sb="0" eb="2">
      <t>かさん</t>
    </rPh>
    <rPh sb="3" eb="5">
      <t>しゅるい</t>
    </rPh>
    <phoneticPr fontId="7" type="Hiragana"/>
  </si>
  <si>
    <t>　　　　　　（例）－「機能訓練指導体制」…機能訓練指導員、「夜間勤務条件基準」…夜勤を行う看護師（准看護師）と介護職員の配置状況　等</t>
  </si>
  <si>
    <t>届出事項</t>
    <rPh sb="0" eb="2">
      <t>トドケデ</t>
    </rPh>
    <rPh sb="2" eb="4">
      <t>ジコウ</t>
    </rPh>
    <phoneticPr fontId="7"/>
  </si>
  <si>
    <t>事業所名</t>
    <rPh sb="3" eb="4">
      <t>めい</t>
    </rPh>
    <phoneticPr fontId="7" type="Hiragana"/>
  </si>
  <si>
    <t>休憩時間を含む時間</t>
  </si>
  <si>
    <t>月</t>
    <rPh sb="0" eb="1">
      <t>がつ</t>
    </rPh>
    <phoneticPr fontId="7" type="Hiragana"/>
  </si>
  <si>
    <t>障害者生活支援体制に関する届出書</t>
    <rPh sb="0" eb="3">
      <t>ショウガイシャ</t>
    </rPh>
    <rPh sb="3" eb="5">
      <t>セイカツ</t>
    </rPh>
    <rPh sb="5" eb="7">
      <t>シエン</t>
    </rPh>
    <rPh sb="7" eb="9">
      <t>タイセイ</t>
    </rPh>
    <rPh sb="10" eb="11">
      <t>カン</t>
    </rPh>
    <rPh sb="13" eb="16">
      <t>トドケデショ</t>
    </rPh>
    <phoneticPr fontId="7"/>
  </si>
  <si>
    <t>人</t>
  </si>
  <si>
    <t>ア：入所者数
（各月末日時点）</t>
    <rPh sb="2" eb="5">
      <t>ニュウショシャ</t>
    </rPh>
    <rPh sb="5" eb="6">
      <t>スウ</t>
    </rPh>
    <rPh sb="8" eb="10">
      <t>カクツキ</t>
    </rPh>
    <rPh sb="10" eb="12">
      <t>マツジツ</t>
    </rPh>
    <rPh sb="12" eb="14">
      <t>ジテン</t>
    </rPh>
    <phoneticPr fontId="7"/>
  </si>
  <si>
    <t>日常生活継続支援加算に関する確認書①</t>
    <rPh sb="0" eb="2">
      <t>ニチジョウ</t>
    </rPh>
    <rPh sb="2" eb="4">
      <t>セイカツ</t>
    </rPh>
    <rPh sb="4" eb="6">
      <t>ケイゾク</t>
    </rPh>
    <rPh sb="6" eb="8">
      <t>シエン</t>
    </rPh>
    <rPh sb="8" eb="10">
      <t>カサン</t>
    </rPh>
    <rPh sb="11" eb="12">
      <t>カン</t>
    </rPh>
    <rPh sb="14" eb="17">
      <t>カクニンショ</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</si>
  <si>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</si>
  <si>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⑤</t>
  </si>
  <si>
    <t>機能訓練指導員を兼務</t>
  </si>
  <si>
    <t>①に占める②の割合が50％以上</t>
    <rPh sb="2" eb="3">
      <t>シ</t>
    </rPh>
    <rPh sb="7" eb="9">
      <t>ワリアイ</t>
    </rPh>
    <rPh sb="13" eb="15">
      <t>イジョウ</t>
    </rPh>
    <phoneticPr fontId="7"/>
  </si>
  <si>
    <t>④非常勤の職員の
勤務延時間数</t>
    <rPh sb="1" eb="4">
      <t>ヒジョウキン</t>
    </rPh>
    <rPh sb="5" eb="7">
      <t>ショクイン</t>
    </rPh>
    <rPh sb="9" eb="11">
      <t>キンム</t>
    </rPh>
    <rPh sb="11" eb="12">
      <t>ノ</t>
    </rPh>
    <rPh sb="12" eb="15">
      <t>ジカンスウ</t>
    </rPh>
    <phoneticPr fontId="7"/>
  </si>
  <si>
    <t>　　　7　「市町村が定める率」欄には、全国共通の介護報酬額に対する市町村が定める率を記載してください。</t>
  </si>
  <si>
    <t>通所介護事業所　〇〇デイサービス</t>
    <rPh sb="0" eb="2">
      <t>つうしょ</t>
    </rPh>
    <rPh sb="2" eb="4">
      <t>かいご</t>
    </rPh>
    <rPh sb="4" eb="7">
      <t>じぎょうしょ</t>
    </rPh>
    <phoneticPr fontId="7" type="Hiragana"/>
  </si>
  <si>
    <t>勤　務　時　間</t>
    <rPh sb="0" eb="1">
      <t>ツトム</t>
    </rPh>
    <rPh sb="2" eb="3">
      <t>ツトム</t>
    </rPh>
    <rPh sb="4" eb="5">
      <t>トキ</t>
    </rPh>
    <rPh sb="6" eb="7">
      <t>アイダ</t>
    </rPh>
    <phoneticPr fontId="7"/>
  </si>
  <si>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</si>
  <si>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</si>
  <si>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←b</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</si>
  <si>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2"/>
  </si>
  <si>
    <t>　　　8　「特記事項」欄には、異動の状況について具体的に記載してください。</t>
  </si>
  <si>
    <t>％</t>
  </si>
  <si>
    <t>9月</t>
  </si>
  <si>
    <t>事業所名</t>
    <rPh sb="0" eb="3">
      <t>じぎょうしょ</t>
    </rPh>
    <rPh sb="3" eb="4">
      <t>めい</t>
    </rPh>
    <phoneticPr fontId="7" type="Hiragana"/>
  </si>
  <si>
    <t>10月</t>
  </si>
  <si>
    <t>５　認知症対応型共同生活介護</t>
  </si>
  <si>
    <t>(郵便番号</t>
  </si>
  <si>
    <t>地域密着型介護老人福祉施設</t>
    <rPh sb="0" eb="2">
      <t>チイキ</t>
    </rPh>
    <rPh sb="2" eb="5">
      <t>ミッチャクガタ</t>
    </rPh>
    <rPh sb="5" eb="7">
      <t>カイゴ</t>
    </rPh>
    <rPh sb="7" eb="9">
      <t>ロウジン</t>
    </rPh>
    <rPh sb="9" eb="11">
      <t>フクシ</t>
    </rPh>
    <rPh sb="11" eb="13">
      <t>シセツ</t>
    </rPh>
    <phoneticPr fontId="7"/>
  </si>
  <si>
    <t>介護給付費算定に係る体制等に関する届出書</t>
    <rPh sb="17" eb="19">
      <t>トドケデ</t>
    </rPh>
    <rPh sb="19" eb="20">
      <t>ショ</t>
    </rPh>
    <phoneticPr fontId="7"/>
  </si>
  <si>
    <r>
      <t xml:space="preserve">従業者（看護師又は准看護師である者を除く）の総数（常勤換算）
</t>
    </r>
    <r>
      <rPr>
        <sz val="9"/>
        <color theme="1"/>
        <rFont val="HGSｺﾞｼｯｸM"/>
      </rPr>
      <t>※Ⅲの算定にあっては、「従業者の総数（常勤換算）」の場合もある</t>
    </r>
    <rPh sb="34" eb="36">
      <t>さんてい</t>
    </rPh>
    <rPh sb="57" eb="59">
      <t>ばあい</t>
    </rPh>
    <phoneticPr fontId="7" type="Hiragana"/>
  </si>
  <si>
    <t>2月</t>
    <rPh sb="1" eb="2">
      <t>がつ</t>
    </rPh>
    <phoneticPr fontId="7" type="Hiragana"/>
  </si>
  <si>
    <t>療養食加算</t>
    <rPh sb="0" eb="2">
      <t>リョウヨウ</t>
    </rPh>
    <rPh sb="2" eb="3">
      <t>ショク</t>
    </rPh>
    <rPh sb="3" eb="5">
      <t>カサン</t>
    </rPh>
    <phoneticPr fontId="7"/>
  </si>
  <si>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7"/>
  </si>
  <si>
    <t>届出を行う事業所の状況</t>
    <rPh sb="9" eb="11">
      <t>ジョウキョウ</t>
    </rPh>
    <phoneticPr fontId="7"/>
  </si>
  <si>
    <t>４　看護小規模多機能型居宅介護</t>
  </si>
  <si>
    <t>サービス種別（</t>
    <rPh sb="4" eb="6">
      <t>シュベツ</t>
    </rPh>
    <phoneticPr fontId="42"/>
  </si>
  <si>
    <t>①のうち常勤の者の総数（常勤換算）</t>
    <rPh sb="4" eb="6">
      <t>ジョウキン</t>
    </rPh>
    <phoneticPr fontId="7"/>
  </si>
  <si>
    <t>60以上70未満</t>
    <rPh sb="2" eb="4">
      <t>イジョウ</t>
    </rPh>
    <rPh sb="6" eb="8">
      <t>ミマン</t>
    </rPh>
    <phoneticPr fontId="7"/>
  </si>
  <si>
    <t>異動等区分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</si>
  <si>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7"/>
  </si>
  <si>
    <t>３　終了</t>
  </si>
  <si>
    <t>３ 介護職員</t>
    <rPh sb="2" eb="4">
      <t>カイゴ</t>
    </rPh>
    <rPh sb="4" eb="6">
      <t>ショクイン</t>
    </rPh>
    <phoneticPr fontId="7"/>
  </si>
  <si>
    <t>備考1　「受付番号」欄には記載しないでください。</t>
    <rPh sb="7" eb="9">
      <t>バンゴウ</t>
    </rPh>
    <phoneticPr fontId="7"/>
  </si>
  <si>
    <t>：</t>
  </si>
  <si>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</si>
  <si>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</si>
  <si>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従業者に対して、認知症ケアに関する留意事項の伝達又は技術的指導に係る会議を</t>
  </si>
  <si>
    <t>　実績月数を記入してください。</t>
    <rPh sb="1" eb="3">
      <t>ジッセキ</t>
    </rPh>
    <rPh sb="3" eb="5">
      <t>ツキスウ</t>
    </rPh>
    <rPh sb="6" eb="8">
      <t>キニュウ</t>
    </rPh>
    <phoneticPr fontId="7"/>
  </si>
  <si>
    <t>　　　有する場合は、適宜欄を補正して、全ての出張所等の状況について記載してください。</t>
  </si>
  <si>
    <t>）</t>
  </si>
  <si>
    <t>年齢</t>
    <rPh sb="0" eb="2">
      <t>ネンレイ</t>
    </rPh>
    <phoneticPr fontId="7"/>
  </si>
  <si>
    <t>　　サービス提供体制強化加算に関する勤続年数証明書</t>
    <rPh sb="18" eb="20">
      <t>きんぞく</t>
    </rPh>
    <rPh sb="20" eb="22">
      <t>ねんすう</t>
    </rPh>
    <rPh sb="22" eb="24">
      <t>しょうめい</t>
    </rPh>
    <phoneticPr fontId="7" type="Hiragana"/>
  </si>
  <si>
    <t>地域密着型通所介護</t>
    <rPh sb="0" eb="2">
      <t>チイキ</t>
    </rPh>
    <rPh sb="2" eb="4">
      <t>ミッチャク</t>
    </rPh>
    <rPh sb="4" eb="5">
      <t>ガタ</t>
    </rPh>
    <rPh sb="5" eb="7">
      <t>ツウショ</t>
    </rPh>
    <rPh sb="7" eb="9">
      <t>カイゴ</t>
    </rPh>
    <phoneticPr fontId="7"/>
  </si>
  <si>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7" type="Hiragana"/>
  </si>
  <si>
    <t>16　介護予防認知症対応型共同生活介護</t>
  </si>
  <si>
    <t>３ 加算Ⅱ</t>
  </si>
  <si>
    <t>②　必要に応じて通所介護計画を見直すなど、指定通所介護の提供に当たって、①に規定する情報その他通所介護を適切かつ有効に提供するために必要な情報を活用しているか。</t>
  </si>
  <si>
    <t>生活機能向上連携加算（Ⅰ）</t>
  </si>
  <si>
    <t>○○　U子</t>
    <rPh sb="4" eb="5">
      <t>コ</t>
    </rPh>
    <phoneticPr fontId="42"/>
  </si>
  <si>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7" type="Hiragana"/>
  </si>
  <si>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2"/>
  </si>
  <si>
    <t>地域区分</t>
  </si>
  <si>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7"/>
  </si>
  <si>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</si>
  <si>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</si>
  <si>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５ 加算Ⅱ</t>
  </si>
  <si>
    <t>　　係る割引率の設定について</t>
  </si>
  <si>
    <t>１　経過的施設以外</t>
  </si>
  <si>
    <t>筑後　太郎</t>
    <rPh sb="0" eb="2">
      <t>ちくご</t>
    </rPh>
    <rPh sb="3" eb="5">
      <t>たろう</t>
    </rPh>
    <phoneticPr fontId="7" type="Hiragana"/>
  </si>
  <si>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2"/>
  </si>
  <si>
    <t>１．基本サービス（栄養ケア・マネジメントの実施）</t>
    <rPh sb="2" eb="4">
      <t>キホン</t>
    </rPh>
    <rPh sb="9" eb="11">
      <t>エイヨウ</t>
    </rPh>
    <rPh sb="21" eb="23">
      <t>ジッシ</t>
    </rPh>
    <phoneticPr fontId="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</si>
  <si>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</si>
  <si>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7"/>
  </si>
  <si>
    <t>3週目</t>
    <rPh sb="1" eb="2">
      <t>シュウ</t>
    </rPh>
    <rPh sb="2" eb="3">
      <t>メ</t>
    </rPh>
    <phoneticPr fontId="42"/>
  </si>
  <si>
    <t>（Ａ）×（Ｂ）</t>
  </si>
  <si>
    <t>はい</t>
  </si>
  <si>
    <t>（別紙２０）</t>
    <rPh sb="1" eb="3">
      <t>ベッシ</t>
    </rPh>
    <phoneticPr fontId="7"/>
  </si>
  <si>
    <t>医　　師</t>
    <rPh sb="0" eb="1">
      <t>イ</t>
    </rPh>
    <rPh sb="3" eb="4">
      <t>シ</t>
    </rPh>
    <phoneticPr fontId="7"/>
  </si>
  <si>
    <t>栄養ケア計画書等様式</t>
    <rPh sb="7" eb="8">
      <t>トウ</t>
    </rPh>
    <phoneticPr fontId="7"/>
  </si>
  <si>
    <t>　　  ※ 指定基準の確認に際しては、４週分の入力で差し支えありません。</t>
  </si>
  <si>
    <t>筑後市長</t>
    <rPh sb="0" eb="3">
      <t>チクゴシ</t>
    </rPh>
    <rPh sb="3" eb="4">
      <t>チョウ</t>
    </rPh>
    <phoneticPr fontId="7"/>
  </si>
  <si>
    <t>4　届 出 項 目</t>
    <rPh sb="2" eb="3">
      <t>トド</t>
    </rPh>
    <rPh sb="4" eb="5">
      <t>デ</t>
    </rPh>
    <rPh sb="6" eb="7">
      <t>コウ</t>
    </rPh>
    <rPh sb="8" eb="9">
      <t>メ</t>
    </rPh>
    <phoneticPr fontId="7"/>
  </si>
  <si>
    <t>福岡</t>
    <rPh sb="0" eb="2">
      <t>フクオカ</t>
    </rPh>
    <phoneticPr fontId="7"/>
  </si>
  <si>
    <t>短期入所生活介護（ユニット型）</t>
    <rPh sb="0" eb="2">
      <t>タンキ</t>
    </rPh>
    <rPh sb="2" eb="4">
      <t>ニュウショ</t>
    </rPh>
    <rPh sb="4" eb="6">
      <t>セイカツ</t>
    </rPh>
    <rPh sb="6" eb="8">
      <t>カイゴ</t>
    </rPh>
    <rPh sb="13" eb="14">
      <t>ガタ</t>
    </rPh>
    <phoneticPr fontId="42"/>
  </si>
  <si>
    <t>2 無</t>
    <rPh sb="2" eb="3">
      <t>ナ</t>
    </rPh>
    <phoneticPr fontId="7"/>
  </si>
  <si>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7"/>
  </si>
  <si>
    <t>短期入所療養介護</t>
    <rPh sb="0" eb="2">
      <t>タンキ</t>
    </rPh>
    <rPh sb="2" eb="4">
      <t>ニュウショ</t>
    </rPh>
    <rPh sb="4" eb="6">
      <t>リョウヨウ</t>
    </rPh>
    <rPh sb="6" eb="8">
      <t>カイゴ</t>
    </rPh>
    <phoneticPr fontId="7"/>
  </si>
  <si>
    <t>＋</t>
  </si>
  <si>
    <t>2　変更</t>
  </si>
  <si>
    <t>証明書が複数枚にわたる場合は、適宜コピーして使用すること。</t>
  </si>
  <si>
    <t>　　7　「特記事項」欄には、異動の状況について具体的に記載してください。</t>
  </si>
  <si>
    <t>３　入所者数</t>
    <rPh sb="2" eb="5">
      <t>ニュウショシャ</t>
    </rPh>
    <rPh sb="5" eb="6">
      <t>スウ</t>
    </rPh>
    <phoneticPr fontId="7"/>
  </si>
  <si>
    <t>事 業 所 名</t>
  </si>
  <si>
    <t>夜勤職員配置加算</t>
    <rPh sb="0" eb="2">
      <t>ヤキン</t>
    </rPh>
    <rPh sb="2" eb="4">
      <t>ショクイン</t>
    </rPh>
    <rPh sb="4" eb="6">
      <t>ハイチ</t>
    </rPh>
    <rPh sb="6" eb="8">
      <t>カサン</t>
    </rPh>
    <phoneticPr fontId="7"/>
  </si>
  <si>
    <t>11月</t>
  </si>
  <si>
    <t>介護予防認知症対応型通所介護</t>
    <rPh sb="0" eb="2">
      <t>カイゴ</t>
    </rPh>
    <rPh sb="2" eb="4">
      <t>ヨボウ</t>
    </rPh>
    <rPh sb="4" eb="7">
      <t>ニンチショウ</t>
    </rPh>
    <rPh sb="7" eb="10">
      <t>タイオウガタ</t>
    </rPh>
    <rPh sb="10" eb="12">
      <t>ツウショ</t>
    </rPh>
    <phoneticPr fontId="7"/>
  </si>
  <si>
    <t>　　4　「実施事業」欄は、該当する欄に「〇」を記入してください。</t>
  </si>
  <si>
    <t>年</t>
    <rPh sb="0" eb="1">
      <t>ねん</t>
    </rPh>
    <phoneticPr fontId="7" type="Hiragana"/>
  </si>
  <si>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7"/>
  </si>
  <si>
    <t>　定員</t>
    <rPh sb="1" eb="3">
      <t>テイイン</t>
    </rPh>
    <phoneticPr fontId="7"/>
  </si>
  <si>
    <t>　　　　　手入力すること。</t>
  </si>
  <si>
    <t>６　２級地</t>
  </si>
  <si>
    <r>
      <t>準ユニット部分の配置職員のみ。</t>
    </r>
    <r>
      <rPr>
        <sz val="8"/>
        <color auto="1"/>
        <rFont val="HG丸ｺﾞｼｯｸM-PRO"/>
      </rPr>
      <t>算定開始する月の分。</t>
    </r>
    <rPh sb="0" eb="1">
      <t>ジュン</t>
    </rPh>
    <rPh sb="5" eb="7">
      <t>ブブン</t>
    </rPh>
    <rPh sb="8" eb="10">
      <t>ハイチ</t>
    </rPh>
    <rPh sb="10" eb="12">
      <t>ショクイン</t>
    </rPh>
    <rPh sb="15" eb="17">
      <t>サンテイ</t>
    </rPh>
    <rPh sb="17" eb="19">
      <t>カイシ</t>
    </rPh>
    <rPh sb="21" eb="22">
      <t>ツキ</t>
    </rPh>
    <rPh sb="23" eb="24">
      <t>ブン</t>
    </rPh>
    <phoneticPr fontId="7"/>
  </si>
  <si>
    <t>①に占める②の割合が60％以上</t>
    <rPh sb="2" eb="3">
      <t>シ</t>
    </rPh>
    <rPh sb="7" eb="9">
      <t>ワリアイ</t>
    </rPh>
    <rPh sb="13" eb="15">
      <t>イジョウ</t>
    </rPh>
    <phoneticPr fontId="7"/>
  </si>
  <si>
    <t>左記の内、要件に当てはまる者の
常勤換算数</t>
    <rPh sb="0" eb="2">
      <t>さき</t>
    </rPh>
    <rPh sb="3" eb="4">
      <t>うち</t>
    </rPh>
    <rPh sb="5" eb="7">
      <t>ようけん</t>
    </rPh>
    <rPh sb="8" eb="9">
      <t>あ</t>
    </rPh>
    <rPh sb="13" eb="14">
      <t>しゃ</t>
    </rPh>
    <rPh sb="16" eb="18">
      <t>じょうきん</t>
    </rPh>
    <rPh sb="18" eb="20">
      <t>かんさん</t>
    </rPh>
    <rPh sb="20" eb="21">
      <t>すう</t>
    </rPh>
    <phoneticPr fontId="7" type="Hiragana"/>
  </si>
  <si>
    <t>市</t>
    <rPh sb="0" eb="1">
      <t>シ</t>
    </rPh>
    <phoneticPr fontId="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</si>
  <si>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</si>
  <si>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</si>
  <si>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変　更　後</t>
    <rPh sb="4" eb="5">
      <t>ゴ</t>
    </rPh>
    <phoneticPr fontId="7"/>
  </si>
  <si>
    <t>施 設 種 別</t>
    <rPh sb="0" eb="1">
      <t>シ</t>
    </rPh>
    <rPh sb="2" eb="3">
      <t>セツ</t>
    </rPh>
    <rPh sb="4" eb="5">
      <t>タネ</t>
    </rPh>
    <rPh sb="6" eb="7">
      <t>ベツ</t>
    </rPh>
    <phoneticPr fontId="7"/>
  </si>
  <si>
    <t>運営規定に利用料金表の記載がある場合、改正内容・利用料金の変更等について記載を確認。</t>
    <rPh sb="0" eb="2">
      <t>ウンエイ</t>
    </rPh>
    <rPh sb="2" eb="4">
      <t>キテイ</t>
    </rPh>
    <rPh sb="5" eb="7">
      <t>リヨウ</t>
    </rPh>
    <rPh sb="7" eb="9">
      <t>リョウキン</t>
    </rPh>
    <rPh sb="9" eb="10">
      <t>ヒョウ</t>
    </rPh>
    <rPh sb="11" eb="13">
      <t>キサイ</t>
    </rPh>
    <rPh sb="16" eb="18">
      <t>バアイ</t>
    </rPh>
    <rPh sb="19" eb="21">
      <t>カイセイ</t>
    </rPh>
    <rPh sb="21" eb="23">
      <t>ナイヨウ</t>
    </rPh>
    <rPh sb="24" eb="26">
      <t>リヨウ</t>
    </rPh>
    <rPh sb="26" eb="28">
      <t>リョウキン</t>
    </rPh>
    <rPh sb="29" eb="31">
      <t>ヘンコウ</t>
    </rPh>
    <rPh sb="31" eb="32">
      <t>トウ</t>
    </rPh>
    <rPh sb="36" eb="38">
      <t>キサイ</t>
    </rPh>
    <rPh sb="39" eb="41">
      <t>カクニン</t>
    </rPh>
    <phoneticPr fontId="7"/>
  </si>
  <si>
    <t>40以上50未満</t>
    <rPh sb="2" eb="4">
      <t>イジョウ</t>
    </rPh>
    <rPh sb="6" eb="8">
      <t>ミマン</t>
    </rPh>
    <phoneticPr fontId="7"/>
  </si>
  <si>
    <t>(※変更の場合)</t>
    <rPh sb="2" eb="4">
      <t>ヘンコウ</t>
    </rPh>
    <rPh sb="5" eb="7">
      <t>バアイ</t>
    </rPh>
    <phoneticPr fontId="7"/>
  </si>
  <si>
    <t>　除することにより、常勤の従業者の員数に換算する方法」であるため、常勤の従業者については常勤換算方法によらず、実人数で計算します。</t>
  </si>
  <si>
    <t>介護給付費算定に係る体制等に関する届出書・変更届出書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チイキ</t>
    </rPh>
    <rPh sb="36" eb="39">
      <t>ミッチャクガタ</t>
    </rPh>
    <rPh sb="39" eb="41">
      <t>カイゴ</t>
    </rPh>
    <rPh sb="41" eb="43">
      <t>ロウジン</t>
    </rPh>
    <rPh sb="43" eb="45">
      <t>フクシ</t>
    </rPh>
    <rPh sb="45" eb="47">
      <t>シセツ</t>
    </rPh>
    <rPh sb="47" eb="50">
      <t>ニュウショシャ</t>
    </rPh>
    <rPh sb="50" eb="52">
      <t>セイカツ</t>
    </rPh>
    <rPh sb="52" eb="54">
      <t>カイゴ</t>
    </rPh>
    <phoneticPr fontId="7"/>
  </si>
  <si>
    <t>名　　称</t>
  </si>
  <si>
    <t>厚労　太郎</t>
    <rPh sb="0" eb="2">
      <t>コウロウ</t>
    </rPh>
    <rPh sb="3" eb="5">
      <t>タロウ</t>
    </rPh>
    <phoneticPr fontId="42"/>
  </si>
  <si>
    <t>　地域密着型特定施設入居者生活介護</t>
    <rPh sb="1" eb="3">
      <t>チイキ</t>
    </rPh>
    <rPh sb="3" eb="6">
      <t>ミッチャクガタ</t>
    </rPh>
    <rPh sb="6" eb="17">
      <t>トクテイシセツニュウキョシャセイカツカイゴ</t>
    </rPh>
    <phoneticPr fontId="7"/>
  </si>
  <si>
    <t>事業所の状況</t>
  </si>
  <si>
    <t>１　地域密着型介護老人福祉施設</t>
  </si>
  <si>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7"/>
  </si>
  <si>
    <t>介護予防支援</t>
    <rPh sb="0" eb="2">
      <t>カイゴ</t>
    </rPh>
    <rPh sb="2" eb="4">
      <t>ヨボウ</t>
    </rPh>
    <phoneticPr fontId="7"/>
  </si>
  <si>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</si>
  <si>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r>
      <t xml:space="preserve">短期入所
生活介護・
</t>
    </r>
    <r>
      <rPr>
        <sz val="8"/>
        <color auto="1"/>
        <rFont val="HGSｺﾞｼｯｸM"/>
      </rPr>
      <t>（地域密着型）</t>
    </r>
    <r>
      <rPr>
        <sz val="9"/>
        <color auto="1"/>
        <rFont val="HGSｺﾞｼｯｸM"/>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7"/>
  </si>
  <si>
    <t>安全対策体制に関する確認書＜別紙２０＞</t>
    <rPh sb="0" eb="2">
      <t>アンゼン</t>
    </rPh>
    <rPh sb="2" eb="6">
      <t>タイサクタイセイ</t>
    </rPh>
    <rPh sb="10" eb="12">
      <t>カクニン</t>
    </rPh>
    <rPh sb="14" eb="16">
      <t>ベッシ</t>
    </rPh>
    <phoneticPr fontId="7"/>
  </si>
  <si>
    <t>介護職員</t>
    <rPh sb="0" eb="2">
      <t>かいご</t>
    </rPh>
    <rPh sb="2" eb="4">
      <t>しょくいん</t>
    </rPh>
    <phoneticPr fontId="7" type="Hiragana"/>
  </si>
  <si>
    <t>関係書類</t>
  </si>
  <si>
    <t>※ 22時～翌5時を含めた連続する
　16時間で、施設で定めたもの。</t>
  </si>
  <si>
    <t>←A</t>
  </si>
  <si>
    <t>　　　「財団法人」「株式会社」「有限会社」等の別を記入してください。</t>
    <rPh sb="7" eb="8">
      <t>ジン</t>
    </rPh>
    <rPh sb="10" eb="12">
      <t>カブシキ</t>
    </rPh>
    <rPh sb="12" eb="14">
      <t>カイシャ</t>
    </rPh>
    <phoneticPr fontId="7"/>
  </si>
  <si>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</si>
  <si>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7"/>
  </si>
  <si>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7"/>
  </si>
  <si>
    <t>　　8　「主たる事業所の所在地以外の場所で一部実施する場合の出張所等の所在地」について、複数の出張所等を</t>
  </si>
  <si>
    <t>（別紙１５）</t>
  </si>
  <si>
    <t>はり師</t>
    <rPh sb="2" eb="3">
      <t>シ</t>
    </rPh>
    <phoneticPr fontId="42"/>
  </si>
  <si>
    <t>管理者</t>
    <rPh sb="0" eb="3">
      <t>カンリシャ</t>
    </rPh>
    <phoneticPr fontId="42"/>
  </si>
  <si>
    <t>1 事業所名</t>
    <rPh sb="2" eb="5">
      <t>ジギョウショ</t>
    </rPh>
    <rPh sb="5" eb="6">
      <t>メイ</t>
    </rPh>
    <phoneticPr fontId="7"/>
  </si>
  <si>
    <t>　　　2　「法人である場合その種別」欄は、申請者が法人である場合に、「社会福祉法人」「医療法人」「社団法人」「財団法人」「株式会社」「有限会社」等の別を記入してください。</t>
  </si>
  <si>
    <t>前年度（３月を除く）</t>
    <rPh sb="0" eb="3">
      <t>ゼンネンド</t>
    </rPh>
    <rPh sb="5" eb="6">
      <t>ガツ</t>
    </rPh>
    <rPh sb="7" eb="8">
      <t>ノゾ</t>
    </rPh>
    <phoneticPr fontId="7"/>
  </si>
  <si>
    <t>　　　6　「異動項目」欄には、(別紙1)「介護給付費算定に係る体制等状況一覧表」に掲げる項目を記載してください。</t>
  </si>
  <si>
    <t>主たる事務所の所在地</t>
  </si>
  <si>
    <t>氏名</t>
    <rPh sb="0" eb="2">
      <t>シメイ</t>
    </rPh>
    <phoneticPr fontId="7"/>
  </si>
  <si>
    <t>同一所在地において行う　　　　　　　　　　　　　　　事業等の種類</t>
  </si>
  <si>
    <t>注　届出日の属する月の前３月の各月末時点の利用者又は入所者の数</t>
    <rPh sb="24" eb="25">
      <t>マタ</t>
    </rPh>
    <rPh sb="26" eb="29">
      <t>ニュウショシャ</t>
    </rPh>
    <phoneticPr fontId="7"/>
  </si>
  <si>
    <t>な研修を、「認知症介護の指導に係る専門的な研修」とは、認知症介護指導者養成研修及び認知症看護に</t>
  </si>
  <si>
    <t>変　更　前</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</si>
  <si>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</si>
  <si>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療養通所介護</t>
    <rPh sb="0" eb="2">
      <t>リョウヨウ</t>
    </rPh>
    <rPh sb="2" eb="4">
      <t>ツウショ</t>
    </rPh>
    <rPh sb="4" eb="6">
      <t>カイゴ</t>
    </rPh>
    <phoneticPr fontId="7"/>
  </si>
  <si>
    <t>研修修了者の必要数</t>
    <rPh sb="0" eb="2">
      <t>ケンシュウ</t>
    </rPh>
    <rPh sb="2" eb="5">
      <t>シュウリョウシャ</t>
    </rPh>
    <rPh sb="6" eb="9">
      <t>ヒツヨウスウ</t>
    </rPh>
    <phoneticPr fontId="7"/>
  </si>
  <si>
    <t>認知症対応型通所介護</t>
    <rPh sb="0" eb="3">
      <t>ニンチショウ</t>
    </rPh>
    <rPh sb="3" eb="6">
      <t>タイオウガタ</t>
    </rPh>
    <rPh sb="6" eb="8">
      <t>ツウショ</t>
    </rPh>
    <rPh sb="8" eb="10">
      <t>カイゴ</t>
    </rPh>
    <phoneticPr fontId="7"/>
  </si>
  <si>
    <t>÷</t>
  </si>
  <si>
    <t>社会福祉事業に2年以上従事</t>
    <rPh sb="0" eb="2">
      <t>シャカイ</t>
    </rPh>
    <rPh sb="2" eb="4">
      <t>フクシ</t>
    </rPh>
    <rPh sb="4" eb="6">
      <t>ジギョウ</t>
    </rPh>
    <rPh sb="8" eb="9">
      <t>ネン</t>
    </rPh>
    <rPh sb="9" eb="11">
      <t>イジョウ</t>
    </rPh>
    <rPh sb="11" eb="13">
      <t>ジュウジ</t>
    </rPh>
    <phoneticPr fontId="42"/>
  </si>
  <si>
    <t>認知症対応型共同生活介護</t>
    <rPh sb="0" eb="3">
      <t>ニンチショウ</t>
    </rPh>
    <rPh sb="3" eb="6">
      <t>タイオウガタ</t>
    </rPh>
    <rPh sb="6" eb="8">
      <t>キョウドウ</t>
    </rPh>
    <rPh sb="8" eb="10">
      <t>セイカツ</t>
    </rPh>
    <rPh sb="10" eb="12">
      <t>カイゴ</t>
    </rPh>
    <phoneticPr fontId="7"/>
  </si>
  <si>
    <t>複合型サービス</t>
    <rPh sb="0" eb="3">
      <t>フクゴウガタ</t>
    </rPh>
    <phoneticPr fontId="7"/>
  </si>
  <si>
    <t>人員配置区分、その他該当する体制等、割引）を記載してください。</t>
  </si>
  <si>
    <t>機能訓練指導員</t>
    <rPh sb="0" eb="2">
      <t>キノウ</t>
    </rPh>
    <rPh sb="2" eb="4">
      <t>クンレン</t>
    </rPh>
    <rPh sb="4" eb="7">
      <t>シドウイン</t>
    </rPh>
    <phoneticPr fontId="42"/>
  </si>
  <si>
    <t>看護・介護職員の総数（常勤換算）</t>
    <rPh sb="0" eb="2">
      <t>カンゴ</t>
    </rPh>
    <rPh sb="3" eb="5">
      <t>カイゴ</t>
    </rPh>
    <rPh sb="5" eb="7">
      <t>ショクイン</t>
    </rPh>
    <rPh sb="8" eb="10">
      <t>ソウスウ</t>
    </rPh>
    <rPh sb="11" eb="13">
      <t>ジョウキン</t>
    </rPh>
    <rPh sb="13" eb="15">
      <t>カンサン</t>
    </rPh>
    <phoneticPr fontId="7"/>
  </si>
  <si>
    <t>　(ビルの名称等)</t>
  </si>
  <si>
    <t>指定年</t>
    <rPh sb="0" eb="2">
      <t>シテイ</t>
    </rPh>
    <rPh sb="2" eb="3">
      <t>ネン</t>
    </rPh>
    <phoneticPr fontId="7"/>
  </si>
  <si>
    <t>月日</t>
    <rPh sb="0" eb="2">
      <t>ガッピ</t>
    </rPh>
    <phoneticPr fontId="7"/>
  </si>
  <si>
    <t>勤務先名称</t>
    <rPh sb="0" eb="3">
      <t>きんむさき</t>
    </rPh>
    <rPh sb="3" eb="5">
      <t>めいしょう</t>
    </rPh>
    <phoneticPr fontId="7" type="Hiragana"/>
  </si>
  <si>
    <t>① 以下のⅰ～ⅲの項目の機器のうち１つ以上を使用</t>
    <rPh sb="2" eb="4">
      <t>イカ</t>
    </rPh>
    <rPh sb="9" eb="11">
      <t>コウモク</t>
    </rPh>
    <rPh sb="12" eb="14">
      <t>キキ</t>
    </rPh>
    <rPh sb="19" eb="21">
      <t>イジョウ</t>
    </rPh>
    <rPh sb="22" eb="24">
      <t>シヨウ</t>
    </rPh>
    <phoneticPr fontId="7"/>
  </si>
  <si>
    <t>県</t>
    <rPh sb="0" eb="1">
      <t>ケン</t>
    </rPh>
    <phoneticPr fontId="7"/>
  </si>
  <si>
    <t>加算Ⅰ</t>
    <rPh sb="0" eb="2">
      <t>カサン</t>
    </rPh>
    <phoneticPr fontId="7"/>
  </si>
  <si>
    <t>異動等の区分</t>
  </si>
  <si>
    <t>c</t>
  </si>
  <si>
    <t>職　種</t>
    <rPh sb="0" eb="1">
      <t>ショク</t>
    </rPh>
    <rPh sb="2" eb="3">
      <t>タネ</t>
    </rPh>
    <phoneticPr fontId="7"/>
  </si>
  <si>
    <t>　介護予防短期入所生活介護</t>
    <rPh sb="1" eb="3">
      <t>カイゴ</t>
    </rPh>
    <rPh sb="3" eb="5">
      <t>ヨボウ</t>
    </rPh>
    <rPh sb="5" eb="7">
      <t>タンキ</t>
    </rPh>
    <rPh sb="7" eb="9">
      <t>ニュウショ</t>
    </rPh>
    <rPh sb="9" eb="11">
      <t>セイカツ</t>
    </rPh>
    <rPh sb="11" eb="13">
      <t>カイゴ</t>
    </rPh>
    <phoneticPr fontId="7"/>
  </si>
  <si>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7"/>
  </si>
  <si>
    <t>（指定を受けている場合）</t>
    <rPh sb="1" eb="3">
      <t>シテイ</t>
    </rPh>
    <rPh sb="4" eb="5">
      <t>ウ</t>
    </rPh>
    <rPh sb="9" eb="11">
      <t>バアイ</t>
    </rPh>
    <phoneticPr fontId="7"/>
  </si>
  <si>
    <t>１　なし</t>
  </si>
  <si>
    <t>視覚障害者等である入所者の数が５０人以下</t>
    <rPh sb="17" eb="18">
      <t>ニン</t>
    </rPh>
    <rPh sb="18" eb="20">
      <t>イカ</t>
    </rPh>
    <phoneticPr fontId="7"/>
  </si>
  <si>
    <t>l</t>
  </si>
  <si>
    <t>ロ</t>
  </si>
  <si>
    <t>法人名</t>
    <rPh sb="0" eb="2">
      <t>ホウジン</t>
    </rPh>
    <rPh sb="2" eb="3">
      <t>メイ</t>
    </rPh>
    <phoneticPr fontId="7"/>
  </si>
  <si>
    <t>年月日</t>
    <rPh sb="0" eb="3">
      <t>ネンガッピ</t>
    </rPh>
    <phoneticPr fontId="7"/>
  </si>
  <si>
    <t>市町村が定める単位の有無</t>
    <rPh sb="0" eb="3">
      <t>シチョウソン</t>
    </rPh>
    <rPh sb="4" eb="5">
      <t>サダ</t>
    </rPh>
    <rPh sb="7" eb="9">
      <t>タンイ</t>
    </rPh>
    <rPh sb="10" eb="12">
      <t>ウム</t>
    </rPh>
    <phoneticPr fontId="7"/>
  </si>
  <si>
    <t>(A)</t>
  </si>
  <si>
    <t>月</t>
    <rPh sb="0" eb="1">
      <t>ゲツ</t>
    </rPh>
    <phoneticPr fontId="7"/>
  </si>
  <si>
    <t>２ 基準型</t>
  </si>
  <si>
    <t>　有　・　無</t>
    <rPh sb="1" eb="2">
      <t>アリ</t>
    </rPh>
    <rPh sb="5" eb="6">
      <t>ナシ</t>
    </rPh>
    <phoneticPr fontId="7"/>
  </si>
  <si>
    <t>6　介護療養型医療施設</t>
    <rPh sb="2" eb="4">
      <t>カイゴ</t>
    </rPh>
    <rPh sb="4" eb="7">
      <t>リョウヨウガタ</t>
    </rPh>
    <rPh sb="7" eb="9">
      <t>イリョウ</t>
    </rPh>
    <rPh sb="9" eb="11">
      <t>シセツ</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</si>
  <si>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</si>
  <si>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7"/>
  </si>
  <si>
    <t>１　１級地</t>
  </si>
  <si>
    <t>看護体制加算</t>
    <rPh sb="0" eb="2">
      <t>カンゴ</t>
    </rPh>
    <rPh sb="2" eb="4">
      <t>タイセイ</t>
    </rPh>
    <rPh sb="4" eb="6">
      <t>カサン</t>
    </rPh>
    <phoneticPr fontId="7"/>
  </si>
  <si>
    <t>２　あり</t>
  </si>
  <si>
    <t>○○　A男</t>
    <rPh sb="4" eb="5">
      <t>オトコ</t>
    </rPh>
    <phoneticPr fontId="42"/>
  </si>
  <si>
    <t>２ 加算Ⅰ</t>
  </si>
  <si>
    <t>（別紙１１）</t>
    <rPh sb="1" eb="3">
      <t>ベッシ</t>
    </rPh>
    <phoneticPr fontId="7"/>
  </si>
  <si>
    <t>２ 看護職員</t>
    <rPh sb="2" eb="4">
      <t>カンゴ</t>
    </rPh>
    <rPh sb="4" eb="6">
      <t>ショクイン</t>
    </rPh>
    <phoneticPr fontId="7"/>
  </si>
  <si>
    <t>非常勤で専従</t>
    <rPh sb="0" eb="3">
      <t>ヒジョウキン</t>
    </rPh>
    <rPh sb="4" eb="6">
      <t>センジュウ</t>
    </rPh>
    <phoneticPr fontId="42"/>
  </si>
  <si>
    <t>７　３級地</t>
  </si>
  <si>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7"/>
  </si>
  <si>
    <t>９　７級地</t>
  </si>
  <si>
    <t>（別紙７）</t>
    <rPh sb="1" eb="3">
      <t>ベッシ</t>
    </rPh>
    <phoneticPr fontId="7"/>
  </si>
  <si>
    <t>１（介護予防）認知症対応型共同生活介護</t>
  </si>
  <si>
    <t>事 業 所 番 号</t>
  </si>
  <si>
    <t>２ 加算Ⅲ</t>
  </si>
  <si>
    <t>z</t>
  </si>
  <si>
    <t>２　４級地</t>
  </si>
  <si>
    <t>５　その他</t>
  </si>
  <si>
    <t>生産性向上推進体制加算（Ⅱ）に係る届出</t>
    <rPh sb="0" eb="3">
      <t>セイサンセイ</t>
    </rPh>
    <rPh sb="3" eb="11">
      <t>コウジョウスイシンタイセイカサン</t>
    </rPh>
    <rPh sb="15" eb="16">
      <t>カカ</t>
    </rPh>
    <rPh sb="17" eb="19">
      <t>トドケデ</t>
    </rPh>
    <phoneticPr fontId="7"/>
  </si>
  <si>
    <t>LIFEへの登録</t>
    <rPh sb="6" eb="8">
      <t>トウロク</t>
    </rPh>
    <phoneticPr fontId="7"/>
  </si>
  <si>
    <t>1　介護老人福祉施設</t>
    <rPh sb="2" eb="4">
      <t>カイゴ</t>
    </rPh>
    <rPh sb="4" eb="6">
      <t>ロウジン</t>
    </rPh>
    <rPh sb="6" eb="8">
      <t>フクシ</t>
    </rPh>
    <rPh sb="8" eb="10">
      <t>シセツ</t>
    </rPh>
    <phoneticPr fontId="7"/>
  </si>
  <si>
    <t>　（宛先）筑後市長</t>
    <rPh sb="5" eb="7">
      <t>ちくご</t>
    </rPh>
    <phoneticPr fontId="7" type="Hiragana"/>
  </si>
  <si>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</si>
  <si>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</si>
  <si>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※24時間表記</t>
    <rPh sb="3" eb="5">
      <t>ジカン</t>
    </rPh>
    <rPh sb="5" eb="7">
      <t>ヒョウキ</t>
    </rPh>
    <phoneticPr fontId="42"/>
  </si>
  <si>
    <t>組織体制図</t>
    <rPh sb="2" eb="4">
      <t>タイセイ</t>
    </rPh>
    <phoneticPr fontId="7"/>
  </si>
  <si>
    <t>備考１　要件を満たすことが分かる根拠書類を準備し、指定権者からの求めがあった場合には、すみやかに提出してください。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8" eb="50">
      <t>テイシュツ</t>
    </rPh>
    <phoneticPr fontId="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</si>
  <si>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</si>
  <si>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1　新規</t>
  </si>
  <si>
    <t>※LIFEへの登録が必須</t>
  </si>
  <si>
    <t>(1) 配置医師（嘱託医）として勤務する回数，時間</t>
    <rPh sb="4" eb="6">
      <t>ハイチ</t>
    </rPh>
    <rPh sb="6" eb="8">
      <t>イシ</t>
    </rPh>
    <rPh sb="9" eb="12">
      <t>ショクタクイ</t>
    </rPh>
    <rPh sb="16" eb="18">
      <t>キンム</t>
    </rPh>
    <rPh sb="20" eb="22">
      <t>カイスウ</t>
    </rPh>
    <rPh sb="23" eb="25">
      <t>ジカン</t>
    </rPh>
    <phoneticPr fontId="7"/>
  </si>
  <si>
    <t>看護師</t>
    <rPh sb="0" eb="3">
      <t>カンゴシ</t>
    </rPh>
    <phoneticPr fontId="7"/>
  </si>
  <si>
    <t>3　終了</t>
  </si>
  <si>
    <t>有</t>
    <rPh sb="0" eb="1">
      <t>ア</t>
    </rPh>
    <phoneticPr fontId="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</si>
  <si>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7"/>
  </si>
  <si>
    <t>無</t>
    <rPh sb="0" eb="1">
      <t>ナ</t>
    </rPh>
    <phoneticPr fontId="7"/>
  </si>
  <si>
    <t>　ⅲ 介護記録ソフト、スマートフォン等のICTを使用</t>
    <rPh sb="3" eb="5">
      <t>カイゴ</t>
    </rPh>
    <rPh sb="5" eb="7">
      <t>キロク</t>
    </rPh>
    <rPh sb="18" eb="19">
      <t>トウ</t>
    </rPh>
    <rPh sb="24" eb="26">
      <t>シヨウ</t>
    </rPh>
    <phoneticPr fontId="7"/>
  </si>
  <si>
    <t>5月</t>
    <rPh sb="1" eb="2">
      <t>がつ</t>
    </rPh>
    <phoneticPr fontId="7" type="Hiragana"/>
  </si>
  <si>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7"/>
  </si>
  <si>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7" type="Hiragana"/>
  </si>
  <si>
    <t>出すること。</t>
  </si>
  <si>
    <t>4月</t>
    <rPh sb="1" eb="2">
      <t>がつ</t>
    </rPh>
    <phoneticPr fontId="7" type="Hiragana"/>
  </si>
  <si>
    <t>6月</t>
  </si>
  <si>
    <t>合計</t>
    <rPh sb="0" eb="2">
      <t>ごうけい</t>
    </rPh>
    <phoneticPr fontId="7" type="Hiragana"/>
  </si>
  <si>
    <t>　１か月当たりの回数：</t>
    <rPh sb="3" eb="4">
      <t>ゲツ</t>
    </rPh>
    <rPh sb="4" eb="5">
      <t>ア</t>
    </rPh>
    <rPh sb="8" eb="10">
      <t>カイスウ</t>
    </rPh>
    <phoneticPr fontId="7"/>
  </si>
  <si>
    <t>地域密着型介護老人福祉施設</t>
    <rPh sb="0" eb="2">
      <t>チイキ</t>
    </rPh>
    <rPh sb="2" eb="5">
      <t>ミッチャクガタ</t>
    </rPh>
    <rPh sb="5" eb="13">
      <t>カイゴロウジンフクシシセツ</t>
    </rPh>
    <phoneticPr fontId="7"/>
  </si>
  <si>
    <t>1日に2回勤務する場合</t>
    <rPh sb="1" eb="2">
      <t>ニチ</t>
    </rPh>
    <rPh sb="4" eb="5">
      <t>カイ</t>
    </rPh>
    <rPh sb="5" eb="7">
      <t>キンム</t>
    </rPh>
    <rPh sb="9" eb="11">
      <t>バアイ</t>
    </rPh>
    <phoneticPr fontId="42"/>
  </si>
  <si>
    <t>(B)/(A)</t>
  </si>
  <si>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7" type="Hiragana"/>
  </si>
  <si>
    <t>加算Ⅱを算定する場合</t>
    <rPh sb="0" eb="2">
      <t>カサン</t>
    </rPh>
    <rPh sb="4" eb="6">
      <t>サンテイ</t>
    </rPh>
    <rPh sb="8" eb="10">
      <t>バアイ</t>
    </rPh>
    <phoneticPr fontId="7"/>
  </si>
  <si>
    <t>入所者生活介護</t>
  </si>
  <si>
    <t>1日に2回勤務する場合</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</si>
  <si>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</si>
  <si>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・介護福祉士である職員</t>
    <rPh sb="1" eb="3">
      <t>かいご</t>
    </rPh>
    <rPh sb="3" eb="6">
      <t>ふくしし</t>
    </rPh>
    <rPh sb="9" eb="11">
      <t>しょくいん</t>
    </rPh>
    <phoneticPr fontId="7" type="Hiragana"/>
  </si>
  <si>
    <t>ﾕﾆｯﾄ部分の
ﾕﾆｯﾄ数</t>
    <rPh sb="4" eb="6">
      <t>ブブン</t>
    </rPh>
    <rPh sb="12" eb="13">
      <t>スウ</t>
    </rPh>
    <phoneticPr fontId="7"/>
  </si>
  <si>
    <t>筑後市長　宛</t>
    <rPh sb="0" eb="3">
      <t>ちくごし</t>
    </rPh>
    <rPh sb="3" eb="4">
      <t>ちょう</t>
    </rPh>
    <rPh sb="5" eb="6">
      <t>あて</t>
    </rPh>
    <phoneticPr fontId="7" type="Hiragana"/>
  </si>
  <si>
    <t>①のうち介護福祉士の総数（常勤換算）</t>
    <rPh sb="4" eb="6">
      <t>カイゴ</t>
    </rPh>
    <rPh sb="6" eb="9">
      <t>フクシシ</t>
    </rPh>
    <rPh sb="10" eb="12">
      <t>ソウスウ</t>
    </rPh>
    <rPh sb="13" eb="15">
      <t>ジョウキン</t>
    </rPh>
    <rPh sb="15" eb="17">
      <t>カンサン</t>
    </rPh>
    <phoneticPr fontId="7"/>
  </si>
  <si>
    <t>①に占める②の割合が７０％以上</t>
    <rPh sb="2" eb="3">
      <t>シ</t>
    </rPh>
    <rPh sb="7" eb="8">
      <t>ワリ</t>
    </rPh>
    <rPh sb="8" eb="9">
      <t>ゴウ</t>
    </rPh>
    <rPh sb="13" eb="15">
      <t>イジョウ</t>
    </rPh>
    <phoneticPr fontId="7"/>
  </si>
  <si>
    <t>　　２　新規指定事業者の場合は、事業開始予定月の従業員の勤務の体制及び勤務形態を記載することとするが、必ず確保された従業員のみ記載してください。本勤務表に記載した従業員については、雇用（予定）証明書</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rPh sb="90" eb="92">
      <t>コヨウ</t>
    </rPh>
    <rPh sb="93" eb="95">
      <t>ヨテイ</t>
    </rPh>
    <rPh sb="96" eb="98">
      <t>ショウメイ</t>
    </rPh>
    <rPh sb="98" eb="99">
      <t>ショ</t>
    </rPh>
    <phoneticPr fontId="7"/>
  </si>
  <si>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</si>
  <si>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　ⅰ 利用者の安全並びに介護サービスの質の確保及び職員の負担軽減に資する方策を検討するための委員会を設置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7"/>
  </si>
  <si>
    <t>記載例</t>
    <rPh sb="0" eb="2">
      <t>きさい</t>
    </rPh>
    <rPh sb="2" eb="3">
      <t>れい</t>
    </rPh>
    <phoneticPr fontId="7" type="Hiragana"/>
  </si>
  <si>
    <t>下記の者については、以下のとおり当法人にて勤務していることを証明します。</t>
  </si>
  <si>
    <t>２　施設種別</t>
    <rPh sb="2" eb="4">
      <t>シセツ</t>
    </rPh>
    <rPh sb="4" eb="6">
      <t>シュベツ</t>
    </rPh>
    <phoneticPr fontId="7"/>
  </si>
  <si>
    <t>氏名</t>
    <rPh sb="0" eb="2">
      <t>しめい</t>
    </rPh>
    <phoneticPr fontId="7" type="Hiragana"/>
  </si>
  <si>
    <t>介護老人福祉施設</t>
  </si>
  <si>
    <t>※１</t>
  </si>
  <si>
    <t>２ 加算Ⅰ・加算Ⅱ</t>
    <rPh sb="6" eb="8">
      <t>カサン</t>
    </rPh>
    <phoneticPr fontId="7"/>
  </si>
  <si>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7" type="Hiragana"/>
  </si>
  <si>
    <t>従事した職種</t>
    <rPh sb="0" eb="2">
      <t>じゅうじ</t>
    </rPh>
    <rPh sb="4" eb="6">
      <t>しょくしゅ</t>
    </rPh>
    <phoneticPr fontId="7" type="Hiragana"/>
  </si>
  <si>
    <t>日</t>
    <rPh sb="0" eb="1">
      <t>にち</t>
    </rPh>
    <phoneticPr fontId="7" type="Hiragana"/>
  </si>
  <si>
    <t>月</t>
    <rPh sb="0" eb="1">
      <t>つき</t>
    </rPh>
    <phoneticPr fontId="7" type="Hiragana"/>
  </si>
  <si>
    <t>の割合が50％以上である</t>
  </si>
  <si>
    <t>　　　11 「配置医師緊急時対応加算」については、「配置医師緊急時対応加算に係る届出書」（別紙13）を添付してください。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</si>
  <si>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人</t>
    <rPh sb="0" eb="1">
      <t>ニン</t>
    </rPh>
    <phoneticPr fontId="42"/>
  </si>
  <si>
    <t>（別紙３）</t>
    <rPh sb="1" eb="3">
      <t>べっし</t>
    </rPh>
    <phoneticPr fontId="7" type="Hiragana"/>
  </si>
  <si>
    <t>　　　９ 「職員の欠員による減算の状況」については、以下の要領で記載してください。</t>
  </si>
  <si>
    <t>勤続年数の状況</t>
    <rPh sb="0" eb="2">
      <t>キンゾク</t>
    </rPh>
    <rPh sb="2" eb="4">
      <t>ネンスウ</t>
    </rPh>
    <rPh sb="5" eb="7">
      <t>ジョウキョウ</t>
    </rPh>
    <phoneticPr fontId="7"/>
  </si>
  <si>
    <t xml:space="preserve">サービス提供体制強化加算
</t>
    <rPh sb="4" eb="6">
      <t>テイキョウ</t>
    </rPh>
    <rPh sb="6" eb="8">
      <t>タイセイ</t>
    </rPh>
    <rPh sb="8" eb="10">
      <t>キョウカ</t>
    </rPh>
    <rPh sb="10" eb="12">
      <t>カサン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</si>
  <si>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</si>
  <si>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夜勤時間帯における延夜勤時間数</t>
    <rPh sb="0" eb="2">
      <t>ヤキン</t>
    </rPh>
    <rPh sb="2" eb="5">
      <t>ジカンタイ</t>
    </rPh>
    <rPh sb="9" eb="10">
      <t>ノ</t>
    </rPh>
    <rPh sb="10" eb="12">
      <t>ヤキン</t>
    </rPh>
    <rPh sb="12" eb="14">
      <t>ジカン</t>
    </rPh>
    <rPh sb="14" eb="15">
      <t>スウ</t>
    </rPh>
    <phoneticPr fontId="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</si>
  <si>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7"/>
  </si>
  <si>
    <t>連携している第二種協定指定医療機関</t>
    <rPh sb="0" eb="2">
      <t>レンケイ</t>
    </rPh>
    <rPh sb="6" eb="17">
      <t>ダイニシュキョウテイシテイイリョウキカン</t>
    </rPh>
    <phoneticPr fontId="7"/>
  </si>
  <si>
    <t>１ 減算型</t>
  </si>
  <si>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59"/>
  </si>
  <si>
    <t>終業時刻</t>
    <rPh sb="0" eb="2">
      <t>シュウギョウ</t>
    </rPh>
    <rPh sb="2" eb="4">
      <t>ジコク</t>
    </rPh>
    <phoneticPr fontId="42"/>
  </si>
  <si>
    <t>７ 加算Ⅲ</t>
  </si>
  <si>
    <t>　(1) 「４週」・「暦月」のいずれかを選択してください。</t>
    <rPh sb="7" eb="8">
      <t>シュウ</t>
    </rPh>
    <rPh sb="11" eb="12">
      <t>レキ</t>
    </rPh>
    <rPh sb="12" eb="13">
      <t>ツキ</t>
    </rPh>
    <rPh sb="20" eb="22">
      <t>センタク</t>
    </rPh>
    <phoneticPr fontId="42"/>
  </si>
  <si>
    <t>1　看護体制加算（Ⅰ）イ</t>
  </si>
  <si>
    <t>（別紙４）</t>
    <rPh sb="1" eb="3">
      <t>ベッシ</t>
    </rPh>
    <phoneticPr fontId="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</si>
  <si>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</si>
  <si>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職種名</t>
    <rPh sb="0" eb="2">
      <t>ショクシュ</t>
    </rPh>
    <rPh sb="2" eb="3">
      <t>メイ</t>
    </rPh>
    <phoneticPr fontId="4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</si>
  <si>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7"/>
  </si>
  <si>
    <t>　　  小数点第2位以下を切り上げ）とします。新規又は再開の場合は、推定数を入力してください。</t>
  </si>
  <si>
    <t>常勤専従医師配置</t>
  </si>
  <si>
    <t>施設等の区分</t>
    <rPh sb="0" eb="2">
      <t>シセツ</t>
    </rPh>
    <rPh sb="2" eb="3">
      <t>トウ</t>
    </rPh>
    <rPh sb="4" eb="6">
      <t>クブン</t>
    </rPh>
    <phoneticPr fontId="7"/>
  </si>
  <si>
    <t>職員の欠員による減算の状況</t>
    <rPh sb="0" eb="2">
      <t>ショクイン</t>
    </rPh>
    <rPh sb="3" eb="5">
      <t>ケツイン</t>
    </rPh>
    <rPh sb="8" eb="10">
      <t>ゲンサン</t>
    </rPh>
    <rPh sb="11" eb="13">
      <t>ジョウキョウ</t>
    </rPh>
    <phoneticPr fontId="7"/>
  </si>
  <si>
    <t>加算Ⅱ</t>
    <rPh sb="0" eb="2">
      <t>カサン</t>
    </rPh>
    <phoneticPr fontId="7"/>
  </si>
  <si>
    <t>６ 減算型</t>
    <rPh sb="2" eb="4">
      <t>ゲンサン</t>
    </rPh>
    <rPh sb="4" eb="5">
      <t>ガタ</t>
    </rPh>
    <phoneticPr fontId="7"/>
  </si>
  <si>
    <t>添　付　書　類</t>
    <rPh sb="0" eb="1">
      <t>ソウ</t>
    </rPh>
    <rPh sb="2" eb="3">
      <t>ヅケ</t>
    </rPh>
    <rPh sb="4" eb="5">
      <t>ショ</t>
    </rPh>
    <rPh sb="6" eb="7">
      <t>タグイ</t>
    </rPh>
    <phoneticPr fontId="7"/>
  </si>
  <si>
    <t>任意の様式で可。</t>
    <rPh sb="0" eb="2">
      <t>ニンイ</t>
    </rPh>
    <rPh sb="3" eb="5">
      <t>ヨウシキ</t>
    </rPh>
    <rPh sb="6" eb="7">
      <t>カ</t>
    </rPh>
    <phoneticPr fontId="7"/>
  </si>
  <si>
    <t>(別紙１７)</t>
    <rPh sb="1" eb="3">
      <t>ベッシ</t>
    </rPh>
    <phoneticPr fontId="7"/>
  </si>
  <si>
    <t>　　地域密着型介護老人福祉施設</t>
  </si>
  <si>
    <t>３以上</t>
    <rPh sb="1" eb="3">
      <t>イジョウ</t>
    </rPh>
    <phoneticPr fontId="7"/>
  </si>
  <si>
    <t>ﾁｪｯｸ</t>
  </si>
  <si>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7"/>
  </si>
  <si>
    <t>配置基準　
常勤専従１</t>
    <rPh sb="0" eb="2">
      <t>ハイチ</t>
    </rPh>
    <rPh sb="2" eb="4">
      <t>キジュン</t>
    </rPh>
    <rPh sb="6" eb="8">
      <t>ジョウキン</t>
    </rPh>
    <rPh sb="8" eb="10">
      <t>センジュウ</t>
    </rPh>
    <phoneticPr fontId="7"/>
  </si>
  <si>
    <t>事業所番号</t>
    <rPh sb="0" eb="3">
      <t>ジギョウショ</t>
    </rPh>
    <rPh sb="3" eb="5">
      <t>バンゴウ</t>
    </rPh>
    <phoneticPr fontId="7"/>
  </si>
  <si>
    <t>　（導入機器）</t>
    <rPh sb="2" eb="4">
      <t>ドウニュウ</t>
    </rPh>
    <rPh sb="4" eb="6">
      <t>キキ</t>
    </rPh>
    <phoneticPr fontId="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</si>
  <si>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</si>
  <si>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日常生活継続支援加算</t>
    <rPh sb="0" eb="2">
      <t>ニチジョウ</t>
    </rPh>
    <rPh sb="2" eb="4">
      <t>セイカツ</t>
    </rPh>
    <rPh sb="4" eb="6">
      <t>ケイゾク</t>
    </rPh>
    <rPh sb="6" eb="8">
      <t>シエン</t>
    </rPh>
    <rPh sb="8" eb="10">
      <t>カサン</t>
    </rPh>
    <phoneticPr fontId="7"/>
  </si>
  <si>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</si>
  <si>
    <t>※小数点第３位以下切り捨て</t>
  </si>
  <si>
    <t>介護老人保健施設</t>
    <rPh sb="0" eb="8">
      <t>カイゴロウジンホケンシセツ</t>
    </rPh>
    <phoneticPr fontId="7"/>
  </si>
  <si>
    <t>　I列・・・「機能訓練指導員」</t>
    <rPh sb="2" eb="3">
      <t>レツ</t>
    </rPh>
    <rPh sb="7" eb="9">
      <t>キノウ</t>
    </rPh>
    <rPh sb="9" eb="11">
      <t>クンレン</t>
    </rPh>
    <rPh sb="11" eb="14">
      <t>シドウイン</t>
    </rPh>
    <phoneticPr fontId="42"/>
  </si>
  <si>
    <t>3　施 設 種 別</t>
    <rPh sb="2" eb="3">
      <t>シ</t>
    </rPh>
    <rPh sb="4" eb="5">
      <t>セツ</t>
    </rPh>
    <rPh sb="6" eb="7">
      <t>シュ</t>
    </rPh>
    <rPh sb="8" eb="9">
      <t>ベツ</t>
    </rPh>
    <phoneticPr fontId="7"/>
  </si>
  <si>
    <t>栄養マネジメントに関わる者（注）</t>
    <rPh sb="0" eb="2">
      <t>エイヨウ</t>
    </rPh>
    <rPh sb="9" eb="10">
      <t>カカ</t>
    </rPh>
    <rPh sb="12" eb="13">
      <t>モノ</t>
    </rPh>
    <rPh sb="14" eb="15">
      <t>チュウ</t>
    </rPh>
    <phoneticPr fontId="7"/>
  </si>
  <si>
    <t>（１）サービス提供体制強化加算（Ⅰ）</t>
    <rPh sb="7" eb="9">
      <t>テイキョウ</t>
    </rPh>
    <rPh sb="9" eb="11">
      <t>タイセイ</t>
    </rPh>
    <rPh sb="11" eb="13">
      <t>キョウカ</t>
    </rPh>
    <rPh sb="13" eb="15">
      <t>カサン</t>
    </rPh>
    <phoneticPr fontId="7"/>
  </si>
  <si>
    <t>施 設 種 別</t>
    <rPh sb="0" eb="1">
      <t>セ</t>
    </rPh>
    <rPh sb="2" eb="3">
      <t>セツ</t>
    </rPh>
    <rPh sb="4" eb="5">
      <t>シュ</t>
    </rPh>
    <rPh sb="6" eb="7">
      <t>ベツ</t>
    </rPh>
    <phoneticPr fontId="7"/>
  </si>
  <si>
    <t>すること。</t>
  </si>
  <si>
    <t>栄養士及び管理栄養士の資格証（写）</t>
    <rPh sb="0" eb="3">
      <t>エイヨウシ</t>
    </rPh>
    <rPh sb="3" eb="4">
      <t>オヨ</t>
    </rPh>
    <rPh sb="5" eb="10">
      <t>カンリエイヨウシ</t>
    </rPh>
    <rPh sb="11" eb="14">
      <t>シカクショウ</t>
    </rPh>
    <rPh sb="15" eb="16">
      <t>ウツ</t>
    </rPh>
    <phoneticPr fontId="7"/>
  </si>
  <si>
    <t>介護福祉士等の
状況</t>
    <rPh sb="0" eb="2">
      <t>カイゴ</t>
    </rPh>
    <rPh sb="2" eb="5">
      <t>フクシシ</t>
    </rPh>
    <rPh sb="5" eb="6">
      <t>トウ</t>
    </rPh>
    <rPh sb="8" eb="10">
      <t>ジョウキョウ</t>
    </rPh>
    <phoneticPr fontId="7"/>
  </si>
  <si>
    <t>13　介護療養型医療施設　</t>
  </si>
  <si>
    <t>常勤職員の
状況</t>
    <rPh sb="0" eb="2">
      <t>ジョウキン</t>
    </rPh>
    <rPh sb="2" eb="4">
      <t>ショクイン</t>
    </rPh>
    <rPh sb="6" eb="8">
      <t>ジョウキョウ</t>
    </rPh>
    <phoneticPr fontId="7"/>
  </si>
  <si>
    <t>要件を満たすことが分かる根拠書類を準備し、指定権者からの求めがあった場合には、速やかに提出すること。</t>
  </si>
  <si>
    <t>上記に加え常勤換算
（（50：1）＋1）</t>
    <rPh sb="0" eb="2">
      <t>ジョウキ</t>
    </rPh>
    <rPh sb="3" eb="4">
      <t>クワ</t>
    </rPh>
    <rPh sb="5" eb="7">
      <t>ジョウキン</t>
    </rPh>
    <rPh sb="7" eb="9">
      <t>カンサン</t>
    </rPh>
    <phoneticPr fontId="7"/>
  </si>
  <si>
    <t>届 出 項 目</t>
    <rPh sb="0" eb="1">
      <t>トドケ</t>
    </rPh>
    <rPh sb="2" eb="3">
      <t>デ</t>
    </rPh>
    <rPh sb="4" eb="5">
      <t>コウ</t>
    </rPh>
    <rPh sb="6" eb="7">
      <t>モク</t>
    </rPh>
    <phoneticPr fontId="7"/>
  </si>
  <si>
    <t>５以上</t>
    <rPh sb="1" eb="3">
      <t>イジョウ</t>
    </rPh>
    <phoneticPr fontId="7"/>
  </si>
  <si>
    <t>入所者数を50で除した数以上</t>
    <rPh sb="0" eb="3">
      <t>ニュウショシャ</t>
    </rPh>
    <rPh sb="3" eb="4">
      <t>スウ</t>
    </rPh>
    <rPh sb="8" eb="9">
      <t>ジョ</t>
    </rPh>
    <rPh sb="11" eb="12">
      <t>カズ</t>
    </rPh>
    <rPh sb="12" eb="14">
      <t>イジョウ</t>
    </rPh>
    <phoneticPr fontId="7"/>
  </si>
  <si>
    <t>2 サービス提供体制強化加算（Ⅱ）</t>
    <rPh sb="6" eb="8">
      <t>テイキョウ</t>
    </rPh>
    <rPh sb="8" eb="10">
      <t>タイセイ</t>
    </rPh>
    <rPh sb="10" eb="12">
      <t>キョウカ</t>
    </rPh>
    <rPh sb="12" eb="14">
      <t>カサン</t>
    </rPh>
    <phoneticPr fontId="7"/>
  </si>
  <si>
    <t>科学的介護推進体制加算に関する届出書＜別紙９＞</t>
    <rPh sb="19" eb="21">
      <t>ベッシ</t>
    </rPh>
    <phoneticPr fontId="7"/>
  </si>
  <si>
    <t>5　介護職員等の状況</t>
    <rPh sb="2" eb="4">
      <t>カイゴ</t>
    </rPh>
    <rPh sb="4" eb="6">
      <t>ショクイン</t>
    </rPh>
    <rPh sb="6" eb="7">
      <t>トウ</t>
    </rPh>
    <rPh sb="8" eb="10">
      <t>ジョウキョウ</t>
    </rPh>
    <phoneticPr fontId="7"/>
  </si>
  <si>
    <t>日</t>
    <rPh sb="0" eb="1">
      <t>ニチ</t>
    </rPh>
    <phoneticPr fontId="7"/>
  </si>
  <si>
    <t>○○　V男</t>
    <rPh sb="4" eb="5">
      <t>オトコ</t>
    </rPh>
    <phoneticPr fontId="42"/>
  </si>
  <si>
    <t>サービスの質の向上に資する
取組の状況</t>
    <rPh sb="5" eb="6">
      <t>シツ</t>
    </rPh>
    <rPh sb="7" eb="9">
      <t>コウジョウ</t>
    </rPh>
    <rPh sb="10" eb="11">
      <t>シ</t>
    </rPh>
    <rPh sb="14" eb="15">
      <t>ト</t>
    </rPh>
    <rPh sb="15" eb="16">
      <t>ク</t>
    </rPh>
    <rPh sb="17" eb="19">
      <t>ジョウキョウ</t>
    </rPh>
    <phoneticPr fontId="7"/>
  </si>
  <si>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7"/>
  </si>
  <si>
    <r>
      <t>介護給付費算定に係る体制等状況一覧表＜別紙２</t>
    </r>
    <r>
      <rPr>
        <sz val="9"/>
        <color auto="1"/>
        <rFont val="HG丸ｺﾞｼｯｸM-PRO"/>
      </rPr>
      <t>＞</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7"/>
  </si>
  <si>
    <t>④</t>
  </si>
  <si>
    <t>　認知症対応型共同生活介護</t>
    <rPh sb="1" eb="4">
      <t>ニンチショウ</t>
    </rPh>
    <rPh sb="4" eb="7">
      <t>タイオウガタ</t>
    </rPh>
    <rPh sb="7" eb="9">
      <t>キョウドウ</t>
    </rPh>
    <rPh sb="9" eb="11">
      <t>セイカツ</t>
    </rPh>
    <rPh sb="11" eb="13">
      <t>カイゴ</t>
    </rPh>
    <phoneticPr fontId="7"/>
  </si>
  <si>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7"/>
  </si>
  <si>
    <t>　「精神看護」の専門看護師教育課程</t>
  </si>
  <si>
    <t>介護福祉士数</t>
    <rPh sb="0" eb="2">
      <t>カイゴ</t>
    </rPh>
    <rPh sb="2" eb="5">
      <t>フクシシ</t>
    </rPh>
    <rPh sb="5" eb="6">
      <t>スウ</t>
    </rPh>
    <phoneticPr fontId="7"/>
  </si>
  <si>
    <t>③看護職員と介護職員の合計</t>
    <rPh sb="1" eb="3">
      <t>カンゴ</t>
    </rPh>
    <rPh sb="3" eb="5">
      <t>ショクイン</t>
    </rPh>
    <rPh sb="6" eb="8">
      <t>カイゴ</t>
    </rPh>
    <rPh sb="8" eb="10">
      <t>ショクイン</t>
    </rPh>
    <rPh sb="11" eb="13">
      <t>ゴウケイ</t>
    </rPh>
    <phoneticPr fontId="42"/>
  </si>
  <si>
    <r>
      <t>指定居宅サービス事業者等による介護給付費の割引に係る割引率の設定について＜別紙３</t>
    </r>
    <r>
      <rPr>
        <sz val="9"/>
        <color auto="1"/>
        <rFont val="HG丸ｺﾞｼｯｸM-PRO"/>
      </rPr>
      <t>＞</t>
    </r>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7"/>
  </si>
  <si>
    <t>4 排泄支援の状況</t>
    <rPh sb="2" eb="4">
      <t>ハイセツ</t>
    </rPh>
    <rPh sb="4" eb="6">
      <t>シエン</t>
    </rPh>
    <rPh sb="7" eb="9">
      <t>ジョウキョウ</t>
    </rPh>
    <phoneticPr fontId="7"/>
  </si>
  <si>
    <t>週平均</t>
    <rPh sb="0" eb="3">
      <t>シュウヘイキン</t>
    </rPh>
    <phoneticPr fontId="42"/>
  </si>
  <si>
    <t>看護職員の状況</t>
    <rPh sb="0" eb="2">
      <t>カンゴ</t>
    </rPh>
    <rPh sb="2" eb="4">
      <t>ショクイン</t>
    </rPh>
    <rPh sb="5" eb="7">
      <t>ジョウキョウ</t>
    </rPh>
    <phoneticPr fontId="7"/>
  </si>
  <si>
    <t>任意の様式で可。</t>
  </si>
  <si>
    <r>
      <t>　口腔内のたんの吸引等、経管栄養等を必要とする者の数　（届出月前</t>
    </r>
    <r>
      <rPr>
        <sz val="11"/>
        <color auto="1"/>
        <rFont val="ＭＳ Ｐゴシック"/>
      </rPr>
      <t>４月から前々月までの３月間の平均）</t>
    </r>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7"/>
  </si>
  <si>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7"/>
  </si>
  <si>
    <t>従業者の勤務の体制及び勤務形態一覧表　</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</si>
  <si>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7"/>
  </si>
  <si>
    <t>介護支援専門員</t>
    <rPh sb="0" eb="7">
      <t>カイゴ</t>
    </rPh>
    <phoneticPr fontId="7"/>
  </si>
  <si>
    <r>
      <t>看取り介護体制に係る届出書＜別紙１４</t>
    </r>
    <r>
      <rPr>
        <sz val="9"/>
        <color auto="1"/>
        <rFont val="HG丸ｺﾞｼｯｸM-PRO"/>
      </rPr>
      <t>＞</t>
    </r>
    <rPh sb="14" eb="16">
      <t>ベッシ</t>
    </rPh>
    <phoneticPr fontId="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</si>
  <si>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</si>
  <si>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t>
  </si>
  <si>
    <t>１　施設名</t>
    <rPh sb="2" eb="4">
      <t>シセツ</t>
    </rPh>
    <rPh sb="4" eb="5">
      <t>メイ</t>
    </rPh>
    <phoneticPr fontId="7"/>
  </si>
  <si>
    <t>１０％以上</t>
    <rPh sb="3" eb="5">
      <t>イジョウ</t>
    </rPh>
    <phoneticPr fontId="7"/>
  </si>
  <si>
    <t>高齢者虐待防止措置実施の有無</t>
    <rPh sb="0" eb="3">
      <t>こうれいしゃ</t>
    </rPh>
    <rPh sb="3" eb="7">
      <t>ぎゃく</t>
    </rPh>
    <rPh sb="7" eb="9">
      <t>そち</t>
    </rPh>
    <rPh sb="9" eb="11">
      <t>じっし</t>
    </rPh>
    <rPh sb="12" eb="14">
      <t>うむ</t>
    </rPh>
    <phoneticPr fontId="7" type="Hiragana"/>
  </si>
  <si>
    <t>新規</t>
    <rPh sb="0" eb="2">
      <t>シンキ</t>
    </rPh>
    <phoneticPr fontId="7"/>
  </si>
  <si>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</si>
  <si>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42"/>
  </si>
  <si>
    <t>障害者生活支援体制</t>
  </si>
  <si>
    <t>(2)</t>
  </si>
  <si>
    <t>４週</t>
  </si>
  <si>
    <t>常勤・非常勤</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</si>
  <si>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7"/>
  </si>
  <si>
    <t>　21行目・・・「職種」</t>
    <rPh sb="3" eb="5">
      <t>ギョウメ</t>
    </rPh>
    <rPh sb="9" eb="11">
      <t>ショクシュ</t>
    </rPh>
    <phoneticPr fontId="42"/>
  </si>
  <si>
    <t>時間/月</t>
    <rPh sb="0" eb="2">
      <t>ジカン</t>
    </rPh>
    <rPh sb="3" eb="4">
      <t>ツキ</t>
    </rPh>
    <phoneticPr fontId="42"/>
  </si>
  <si>
    <t>２．栄養マネジメント強化加算</t>
    <rPh sb="2" eb="4">
      <t>エイヨウ</t>
    </rPh>
    <rPh sb="10" eb="12">
      <t>キョウカ</t>
    </rPh>
    <rPh sb="12" eb="14">
      <t>カサン</t>
    </rPh>
    <phoneticPr fontId="7"/>
  </si>
  <si>
    <t>～</t>
  </si>
  <si>
    <t>A</t>
  </si>
  <si>
    <t>　介護老人保健施設</t>
    <rPh sb="1" eb="9">
      <t>ロウケン</t>
    </rPh>
    <phoneticPr fontId="7"/>
  </si>
  <si>
    <t>○○　X太郎</t>
    <rPh sb="4" eb="6">
      <t>タロウ</t>
    </rPh>
    <phoneticPr fontId="42"/>
  </si>
  <si>
    <t>÷　（</t>
  </si>
  <si>
    <t>　短期入所生活介護</t>
    <rPh sb="1" eb="3">
      <t>タンキ</t>
    </rPh>
    <rPh sb="3" eb="5">
      <t>ニュウショ</t>
    </rPh>
    <rPh sb="5" eb="7">
      <t>セイカツ</t>
    </rPh>
    <rPh sb="7" eb="9">
      <t>カイゴ</t>
    </rPh>
    <phoneticPr fontId="7"/>
  </si>
  <si>
    <t>d</t>
  </si>
  <si>
    <t>2　障害者生活支援員</t>
  </si>
  <si>
    <t>b</t>
  </si>
  <si>
    <t>(別紙２３)</t>
    <rPh sb="1" eb="3">
      <t>ベッシ</t>
    </rPh>
    <phoneticPr fontId="7"/>
  </si>
  <si>
    <t>a</t>
  </si>
  <si>
    <t>　准看護師</t>
    <rPh sb="1" eb="2">
      <t>ジュン</t>
    </rPh>
    <phoneticPr fontId="7"/>
  </si>
  <si>
    <t>j</t>
  </si>
  <si>
    <t>30以上40未満</t>
    <rPh sb="2" eb="4">
      <t>イジョウ</t>
    </rPh>
    <rPh sb="6" eb="8">
      <t>ミマン</t>
    </rPh>
    <phoneticPr fontId="7"/>
  </si>
  <si>
    <t>精神科医師定期的療養指導</t>
    <rPh sb="0" eb="3">
      <t>セイシンカ</t>
    </rPh>
    <rPh sb="3" eb="5">
      <t>イシ</t>
    </rPh>
    <rPh sb="5" eb="8">
      <t>テイキテキ</t>
    </rPh>
    <rPh sb="8" eb="10">
      <t>リョウヨウ</t>
    </rPh>
    <rPh sb="10" eb="12">
      <t>シドウ</t>
    </rPh>
    <phoneticPr fontId="7"/>
  </si>
  <si>
    <t>栄養マネジメントの状況</t>
    <rPh sb="0" eb="2">
      <t>エイヨウ</t>
    </rPh>
    <rPh sb="9" eb="11">
      <t>ジョウキョウ</t>
    </rPh>
    <phoneticPr fontId="7"/>
  </si>
  <si>
    <t>　D列・・・「医師」</t>
    <rPh sb="2" eb="3">
      <t>レツ</t>
    </rPh>
    <rPh sb="7" eb="9">
      <t>イシ</t>
    </rPh>
    <phoneticPr fontId="42"/>
  </si>
  <si>
    <t>換算月</t>
    <rPh sb="0" eb="2">
      <t>カンサン</t>
    </rPh>
    <rPh sb="2" eb="3">
      <t>ツキ</t>
    </rPh>
    <phoneticPr fontId="7"/>
  </si>
  <si>
    <t>■シフト記号表（勤務時間帯）</t>
    <rPh sb="4" eb="6">
      <t>キゴウ</t>
    </rPh>
    <rPh sb="6" eb="7">
      <t>ヒョウ</t>
    </rPh>
    <rPh sb="8" eb="10">
      <t>キンム</t>
    </rPh>
    <rPh sb="10" eb="13">
      <t>ジカンタイ</t>
    </rPh>
    <phoneticPr fontId="42"/>
  </si>
  <si>
    <t>3　介護老人福祉施設</t>
    <rPh sb="2" eb="4">
      <t>カイゴ</t>
    </rPh>
    <rPh sb="4" eb="6">
      <t>ロウジン</t>
    </rPh>
    <rPh sb="6" eb="8">
      <t>フクシ</t>
    </rPh>
    <rPh sb="8" eb="10">
      <t>シセツ</t>
    </rPh>
    <phoneticPr fontId="7"/>
  </si>
  <si>
    <t>u</t>
  </si>
  <si>
    <t>介護療養型医療施設</t>
    <rPh sb="0" eb="9">
      <t>カイゴリョウヨウガタイリョウシセツ</t>
    </rPh>
    <phoneticPr fontId="7"/>
  </si>
  <si>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7"/>
  </si>
  <si>
    <t>　月</t>
  </si>
  <si>
    <t>ad</t>
  </si>
  <si>
    <t>栄養ケア・マネジメントの実施の有無</t>
    <rPh sb="0" eb="2">
      <t>エイヨウ</t>
    </rPh>
    <rPh sb="12" eb="14">
      <t>ジッシ</t>
    </rPh>
    <rPh sb="15" eb="17">
      <t>ウム</t>
    </rPh>
    <phoneticPr fontId="7"/>
  </si>
  <si>
    <t>ae</t>
  </si>
  <si>
    <t>○○　G太</t>
    <rPh sb="4" eb="5">
      <t>タ</t>
    </rPh>
    <phoneticPr fontId="42"/>
  </si>
  <si>
    <t>療養食加算の担当職員職・氏名</t>
    <rPh sb="0" eb="3">
      <t>リョウヨウショク</t>
    </rPh>
    <rPh sb="3" eb="5">
      <t>カサン</t>
    </rPh>
    <rPh sb="6" eb="8">
      <t>タントウ</t>
    </rPh>
    <rPh sb="8" eb="10">
      <t>ショクイン</t>
    </rPh>
    <rPh sb="10" eb="11">
      <t>ショク</t>
    </rPh>
    <rPh sb="12" eb="14">
      <t>シメイ</t>
    </rPh>
    <phoneticPr fontId="7"/>
  </si>
  <si>
    <t>　ⅰ 入所者全員に見守り機器を使用</t>
    <rPh sb="3" eb="6">
      <t>ニュウショシャ</t>
    </rPh>
    <rPh sb="6" eb="8">
      <t>ゼンイン</t>
    </rPh>
    <rPh sb="9" eb="11">
      <t>ミマモ</t>
    </rPh>
    <rPh sb="12" eb="14">
      <t>キキ</t>
    </rPh>
    <rPh sb="15" eb="17">
      <t>シヨウ</t>
    </rPh>
    <phoneticPr fontId="7"/>
  </si>
  <si>
    <t>配置基準
常勤専従　2</t>
    <rPh sb="0" eb="2">
      <t>ハイチ</t>
    </rPh>
    <rPh sb="2" eb="4">
      <t>キジュン</t>
    </rPh>
    <rPh sb="5" eb="7">
      <t>ジョウキン</t>
    </rPh>
    <rPh sb="7" eb="9">
      <t>センジュウ</t>
    </rPh>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</si>
  <si>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</si>
  <si>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</si>
  <si>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5　介護老人保健施設</t>
    <rPh sb="2" eb="4">
      <t>カイゴ</t>
    </rPh>
    <rPh sb="4" eb="6">
      <t>ロウジン</t>
    </rPh>
    <rPh sb="6" eb="8">
      <t>ホケン</t>
    </rPh>
    <rPh sb="8" eb="10">
      <t>シセツ</t>
    </rPh>
    <phoneticPr fontId="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</si>
  <si>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7"/>
  </si>
  <si>
    <t>夜間勤務条件基準</t>
    <rPh sb="0" eb="2">
      <t>ヤカン</t>
    </rPh>
    <rPh sb="2" eb="4">
      <t>キンム</t>
    </rPh>
    <rPh sb="4" eb="6">
      <t>ジョウケン</t>
    </rPh>
    <rPh sb="6" eb="8">
      <t>キジュン</t>
    </rPh>
    <phoneticPr fontId="7"/>
  </si>
  <si>
    <t>介護福祉士・認定特定行為業務従事者名簿（写）</t>
  </si>
  <si>
    <t>氏　　名</t>
    <rPh sb="0" eb="1">
      <t>シ</t>
    </rPh>
    <rPh sb="3" eb="4">
      <t>メイ</t>
    </rPh>
    <phoneticPr fontId="7"/>
  </si>
  <si>
    <t>歯科医師</t>
    <rPh sb="0" eb="4">
      <t>シカイシ</t>
    </rPh>
    <phoneticPr fontId="7"/>
  </si>
  <si>
    <t>テクノロジーの導入
（夜勤職員配置加算関係）</t>
  </si>
  <si>
    <r>
      <t>精神科医師定期的療養指導に関する届出書＜別紙１０</t>
    </r>
    <r>
      <rPr>
        <sz val="9"/>
        <color auto="1"/>
        <rFont val="HG丸ｺﾞｼｯｸM-PRO"/>
      </rPr>
      <t>＞</t>
    </r>
    <rPh sb="20" eb="22">
      <t>ベッシ</t>
    </rPh>
    <phoneticPr fontId="7"/>
  </si>
  <si>
    <t>障害者生活支援員氏名</t>
    <rPh sb="0" eb="3">
      <t>ショウガイシャ</t>
    </rPh>
    <rPh sb="3" eb="5">
      <t>セイカツ</t>
    </rPh>
    <rPh sb="5" eb="7">
      <t>シエン</t>
    </rPh>
    <rPh sb="7" eb="8">
      <t>イン</t>
    </rPh>
    <rPh sb="8" eb="10">
      <t>シメイ</t>
    </rPh>
    <phoneticPr fontId="7"/>
  </si>
  <si>
    <t>３　ユニット型地域密着型介護老人福祉施設</t>
  </si>
  <si>
    <t>・・・直接入力する必要がある箇所です。</t>
    <rPh sb="3" eb="5">
      <t>チョクセツ</t>
    </rPh>
    <rPh sb="5" eb="7">
      <t>ニュウリョク</t>
    </rPh>
    <rPh sb="9" eb="11">
      <t>ヒツヨウ</t>
    </rPh>
    <rPh sb="14" eb="16">
      <t>カショ</t>
    </rPh>
    <phoneticPr fontId="42"/>
  </si>
  <si>
    <t>栄養ケア計画・施設サービス計画の標準様式例以外の様式を使用する場合のみ提出が必要。</t>
    <rPh sb="0" eb="2">
      <t>エイヨウ</t>
    </rPh>
    <rPh sb="4" eb="6">
      <t>ケイカク</t>
    </rPh>
    <rPh sb="7" eb="9">
      <t>シセツ</t>
    </rPh>
    <rPh sb="13" eb="15">
      <t>ケイカク</t>
    </rPh>
    <rPh sb="16" eb="18">
      <t>ヒョウジュン</t>
    </rPh>
    <rPh sb="18" eb="20">
      <t>ヨウシキ</t>
    </rPh>
    <rPh sb="20" eb="21">
      <t>レイ</t>
    </rPh>
    <rPh sb="21" eb="23">
      <t>イガイ</t>
    </rPh>
    <rPh sb="24" eb="26">
      <t>ヨウシキ</t>
    </rPh>
    <rPh sb="27" eb="29">
      <t>シヨウ</t>
    </rPh>
    <rPh sb="31" eb="33">
      <t>バアイ</t>
    </rPh>
    <rPh sb="35" eb="37">
      <t>テイシュツ</t>
    </rPh>
    <rPh sb="38" eb="40">
      <t>ヒツヨウ</t>
    </rPh>
    <phoneticPr fontId="7"/>
  </si>
  <si>
    <t>ＡＤＬ維持等加算</t>
    <rPh sb="3" eb="5">
      <t>イジ</t>
    </rPh>
    <rPh sb="5" eb="6">
      <t>ナド</t>
    </rPh>
    <rPh sb="6" eb="8">
      <t>カサン</t>
    </rPh>
    <phoneticPr fontId="59"/>
  </si>
  <si>
    <t>（注）常勤・非常勤の区分について</t>
    <rPh sb="1" eb="2">
      <t>チュウ</t>
    </rPh>
    <rPh sb="3" eb="5">
      <t>ジョウキン</t>
    </rPh>
    <rPh sb="6" eb="9">
      <t>ヒジョウキン</t>
    </rPh>
    <rPh sb="10" eb="12">
      <t>クブン</t>
    </rPh>
    <phoneticPr fontId="42"/>
  </si>
  <si>
    <t>栄養士</t>
    <rPh sb="0" eb="3">
      <t>エイヨウシ</t>
    </rPh>
    <phoneticPr fontId="42"/>
  </si>
  <si>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7"/>
  </si>
  <si>
    <t>５ 加算Ⅲ</t>
    <rPh sb="2" eb="4">
      <t>カサン</t>
    </rPh>
    <phoneticPr fontId="7"/>
  </si>
  <si>
    <t>下記の記入方法に従って、入力してください。</t>
  </si>
  <si>
    <t>　　Ⅰの要件</t>
    <rPh sb="4" eb="6">
      <t>ヨウケン</t>
    </rPh>
    <phoneticPr fontId="7"/>
  </si>
  <si>
    <t>3　施 設 種 別</t>
    <rPh sb="2" eb="3">
      <t>シ</t>
    </rPh>
    <rPh sb="4" eb="5">
      <t>セツ</t>
    </rPh>
    <rPh sb="6" eb="7">
      <t>タネ</t>
    </rPh>
    <rPh sb="8" eb="9">
      <t>ベツ</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</si>
  <si>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42"/>
  </si>
  <si>
    <t>医　　　師</t>
    <rPh sb="0" eb="1">
      <t>イ</t>
    </rPh>
    <rPh sb="4" eb="5">
      <t>シ</t>
    </rPh>
    <phoneticPr fontId="7"/>
  </si>
  <si>
    <t>２ 対応可</t>
  </si>
  <si>
    <t xml:space="preserve"> 施設種別</t>
    <rPh sb="1" eb="3">
      <t>シセツ</t>
    </rPh>
    <rPh sb="3" eb="5">
      <t>シュベツ</t>
    </rPh>
    <phoneticPr fontId="7"/>
  </si>
  <si>
    <t>認知症看護に係る適切な研修の修了証等（写）</t>
    <rPh sb="14" eb="17">
      <t>シュウリョウショウ</t>
    </rPh>
    <rPh sb="17" eb="18">
      <t>トウ</t>
    </rPh>
    <rPh sb="19" eb="20">
      <t>ウツ</t>
    </rPh>
    <phoneticPr fontId="59"/>
  </si>
  <si>
    <t>）～</t>
  </si>
  <si>
    <t>１　新規</t>
  </si>
  <si>
    <t>常勤専従医師配置</t>
    <rPh sb="0" eb="2">
      <t>ジョウキン</t>
    </rPh>
    <rPh sb="2" eb="4">
      <t>センジュウ</t>
    </rPh>
    <rPh sb="4" eb="6">
      <t>イシ</t>
    </rPh>
    <rPh sb="6" eb="8">
      <t>ハイチ</t>
    </rPh>
    <phoneticPr fontId="7"/>
  </si>
  <si>
    <t>人員配置区分</t>
    <rPh sb="0" eb="2">
      <t>ジンイン</t>
    </rPh>
    <rPh sb="2" eb="4">
      <t>ハイチ</t>
    </rPh>
    <rPh sb="4" eb="6">
      <t>クブン</t>
    </rPh>
    <phoneticPr fontId="7"/>
  </si>
  <si>
    <t>身体拘束廃止取組の有無</t>
    <rPh sb="0" eb="2">
      <t>シンタイ</t>
    </rPh>
    <rPh sb="2" eb="4">
      <t>コウソク</t>
    </rPh>
    <rPh sb="4" eb="6">
      <t>ハイシ</t>
    </rPh>
    <rPh sb="6" eb="8">
      <t>トリクミ</t>
    </rPh>
    <rPh sb="9" eb="11">
      <t>ウム</t>
    </rPh>
    <phoneticPr fontId="7"/>
  </si>
  <si>
    <t>日常生活継続支援加算
*開設時からの算定は不可</t>
    <rPh sb="0" eb="2">
      <t>ニチジョウ</t>
    </rPh>
    <rPh sb="2" eb="4">
      <t>セイカツ</t>
    </rPh>
    <rPh sb="4" eb="6">
      <t>ケイゾク</t>
    </rPh>
    <rPh sb="6" eb="8">
      <t>シエン</t>
    </rPh>
    <rPh sb="8" eb="10">
      <t>カサン</t>
    </rPh>
    <rPh sb="12" eb="15">
      <t>カイセツジ</t>
    </rPh>
    <rPh sb="18" eb="20">
      <t>サンテイ</t>
    </rPh>
    <rPh sb="21" eb="23">
      <t>フカ</t>
    </rPh>
    <phoneticPr fontId="7"/>
  </si>
  <si>
    <t>2（介護予防）短期入所療養介護</t>
    <rPh sb="2" eb="4">
      <t>カイゴ</t>
    </rPh>
    <rPh sb="4" eb="6">
      <t>ヨボウ</t>
    </rPh>
    <rPh sb="7" eb="9">
      <t>タンキ</t>
    </rPh>
    <rPh sb="9" eb="11">
      <t>ニュウショ</t>
    </rPh>
    <rPh sb="11" eb="13">
      <t>リョウヨウ</t>
    </rPh>
    <rPh sb="13" eb="15">
      <t>カイゴ</t>
    </rPh>
    <phoneticPr fontId="7"/>
  </si>
  <si>
    <t>テクノロジーの導入
（日常生活継続支援加算関係）</t>
  </si>
  <si>
    <t>　　非正規雇用であっても、週40時間勤務する従業者は常勤扱いとなります。</t>
  </si>
  <si>
    <t>準ユニットケア体制</t>
    <rPh sb="0" eb="1">
      <t>ジュン</t>
    </rPh>
    <rPh sb="7" eb="9">
      <t>タイセイ</t>
    </rPh>
    <phoneticPr fontId="7"/>
  </si>
  <si>
    <t>○○　BB子</t>
    <rPh sb="5" eb="6">
      <t>コ</t>
    </rPh>
    <phoneticPr fontId="42"/>
  </si>
  <si>
    <t>　①　24時間常時連絡できる体制を整備している。</t>
  </si>
  <si>
    <t>障害者生活支援体制</t>
    <rPh sb="0" eb="3">
      <t>ショウガイシャ</t>
    </rPh>
    <rPh sb="3" eb="5">
      <t>セイカツ</t>
    </rPh>
    <rPh sb="5" eb="7">
      <t>シエン</t>
    </rPh>
    <rPh sb="7" eb="9">
      <t>タイセイ</t>
    </rPh>
    <phoneticPr fontId="7"/>
  </si>
  <si>
    <t>常勤の従業者の人数</t>
    <rPh sb="0" eb="2">
      <t>ジョウキン</t>
    </rPh>
    <rPh sb="3" eb="6">
      <t>ジュウギョウシャ</t>
    </rPh>
    <rPh sb="7" eb="9">
      <t>ニンズウ</t>
    </rPh>
    <phoneticPr fontId="42"/>
  </si>
  <si>
    <t>療養食加算</t>
    <rPh sb="0" eb="3">
      <t>リョウヨウショク</t>
    </rPh>
    <rPh sb="3" eb="5">
      <t>カサン</t>
    </rPh>
    <phoneticPr fontId="7"/>
  </si>
  <si>
    <t>研修名</t>
    <rPh sb="0" eb="3">
      <t>ケンシュウメイ</t>
    </rPh>
    <phoneticPr fontId="7"/>
  </si>
  <si>
    <t>×　１６　）　＝</t>
  </si>
  <si>
    <t>住所</t>
    <rPh sb="0" eb="2">
      <t>ジュウショ</t>
    </rPh>
    <phoneticPr fontId="7"/>
  </si>
  <si>
    <t>配置医師緊急時対応加算</t>
  </si>
  <si>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</si>
  <si>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</si>
  <si>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</si>
  <si>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※認知症看護に係る適切な研修：</t>
    <rPh sb="1" eb="4">
      <t>ニンチショウ</t>
    </rPh>
    <rPh sb="4" eb="6">
      <t>カンゴ</t>
    </rPh>
    <rPh sb="7" eb="8">
      <t>カカ</t>
    </rPh>
    <rPh sb="9" eb="11">
      <t>テキセツ</t>
    </rPh>
    <rPh sb="12" eb="14">
      <t>ケンシュウ</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</si>
  <si>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</si>
  <si>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認知症専門ケア加算</t>
    <rPh sb="0" eb="3">
      <t>ニンチショウ</t>
    </rPh>
    <rPh sb="3" eb="5">
      <t>センモン</t>
    </rPh>
    <rPh sb="7" eb="9">
      <t>カサン</t>
    </rPh>
    <phoneticPr fontId="7"/>
  </si>
  <si>
    <t>褥瘡マネジメント加算</t>
  </si>
  <si>
    <t>褥瘡マネジメントの状況</t>
    <rPh sb="0" eb="2">
      <t>ジョクソウ</t>
    </rPh>
    <rPh sb="9" eb="11">
      <t>ジョウキョウ</t>
    </rPh>
    <phoneticPr fontId="7"/>
  </si>
  <si>
    <t>排せつ支援加算</t>
  </si>
  <si>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7"/>
  </si>
  <si>
    <t>安全対策体制に関する確認書</t>
    <rPh sb="0" eb="2">
      <t>アンゼン</t>
    </rPh>
    <rPh sb="2" eb="4">
      <t>タイサク</t>
    </rPh>
    <rPh sb="4" eb="6">
      <t>タイセイ</t>
    </rPh>
    <rPh sb="7" eb="8">
      <t>カン</t>
    </rPh>
    <rPh sb="10" eb="13">
      <t>カクニンショ</t>
    </rPh>
    <phoneticPr fontId="7"/>
  </si>
  <si>
    <t>自立支援促進加算</t>
  </si>
  <si>
    <t>安全対策体制</t>
  </si>
  <si>
    <t>看取りに関する指針（案でも可）</t>
    <rPh sb="10" eb="11">
      <t>アン</t>
    </rPh>
    <rPh sb="13" eb="14">
      <t>カ</t>
    </rPh>
    <phoneticPr fontId="7"/>
  </si>
  <si>
    <t>運営基準における事故の発生又は再発を防止するための措置を講じるための改善報告書</t>
    <rPh sb="28" eb="29">
      <t>コウ</t>
    </rPh>
    <rPh sb="34" eb="39">
      <t>カイゼンホウコクショ</t>
    </rPh>
    <phoneticPr fontId="7"/>
  </si>
  <si>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7"/>
  </si>
  <si>
    <t>○○　H美</t>
    <rPh sb="4" eb="5">
      <t>ミ</t>
    </rPh>
    <phoneticPr fontId="42"/>
  </si>
  <si>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7"/>
  </si>
  <si>
    <t>認知症介護指導者養成研修の修了証書（写）</t>
    <rPh sb="16" eb="17">
      <t>ショ</t>
    </rPh>
    <phoneticPr fontId="7"/>
  </si>
  <si>
    <t>勤務時間数</t>
    <rPh sb="0" eb="2">
      <t>キンム</t>
    </rPh>
    <rPh sb="2" eb="4">
      <t>ジカン</t>
    </rPh>
    <rPh sb="4" eb="5">
      <t>スウ</t>
    </rPh>
    <phoneticPr fontId="7"/>
  </si>
  <si>
    <t>訪問リハビリテーション若しくは通所リハビリテーションを実施している事業所又はリハビリテーションを実施している医療提供施設との協定書等</t>
  </si>
  <si>
    <t>個別機能訓練計画書等様式</t>
    <rPh sb="9" eb="10">
      <t>トウ</t>
    </rPh>
    <phoneticPr fontId="7"/>
  </si>
  <si>
    <t>精神科医師の契約書（写）</t>
    <rPh sb="0" eb="5">
      <t>セイシンカ</t>
    </rPh>
    <phoneticPr fontId="7"/>
  </si>
  <si>
    <t>（別紙１９）</t>
    <rPh sb="1" eb="3">
      <t>ベッシ</t>
    </rPh>
    <phoneticPr fontId="7"/>
  </si>
  <si>
    <t>３ 加算Ⅰ</t>
  </si>
  <si>
    <t>障害者生活支援員の経歴書（写）又は資格証（写）</t>
    <rPh sb="0" eb="3">
      <t>ショウガイシャ</t>
    </rPh>
    <rPh sb="3" eb="5">
      <t>セイカツ</t>
    </rPh>
    <rPh sb="5" eb="7">
      <t>シエン</t>
    </rPh>
    <rPh sb="7" eb="8">
      <t>イン</t>
    </rPh>
    <phoneticPr fontId="7"/>
  </si>
  <si>
    <t>(別紙５-３)</t>
    <rPh sb="1" eb="3">
      <t>ベッシ</t>
    </rPh>
    <phoneticPr fontId="7"/>
  </si>
  <si>
    <t>対象入所者全員分の身障手帳（写）又は療育手帳（写）</t>
  </si>
  <si>
    <t>医師の資格証（写）</t>
  </si>
  <si>
    <t>（看取り）介護に係る計画書様式</t>
    <rPh sb="1" eb="3">
      <t>ミト</t>
    </rPh>
    <rPh sb="5" eb="7">
      <t>カイゴ</t>
    </rPh>
    <rPh sb="8" eb="9">
      <t>カカ</t>
    </rPh>
    <rPh sb="10" eb="13">
      <t>ケイカクショ</t>
    </rPh>
    <rPh sb="13" eb="15">
      <t>ヨウシキ</t>
    </rPh>
    <phoneticPr fontId="7"/>
  </si>
  <si>
    <t>≪病院、訪問看護ｽﾃｰｼｮﾝ等との連携による場合.≫
２４時間連絡体制に係る契約書・協定書等（写）</t>
    <rPh sb="29" eb="31">
      <t>ジカン</t>
    </rPh>
    <rPh sb="31" eb="33">
      <t>レンラク</t>
    </rPh>
    <rPh sb="33" eb="35">
      <t>タイセイ</t>
    </rPh>
    <rPh sb="36" eb="37">
      <t>カカ</t>
    </rPh>
    <rPh sb="42" eb="45">
      <t>キョウテイショ</t>
    </rPh>
    <rPh sb="45" eb="46">
      <t>トウ</t>
    </rPh>
    <phoneticPr fontId="7"/>
  </si>
  <si>
    <t>認知症介護実践リーダー研修の修了証書（写）</t>
    <rPh sb="17" eb="18">
      <t>ショ</t>
    </rPh>
    <phoneticPr fontId="7"/>
  </si>
  <si>
    <t>欠員が解消される場合。</t>
    <rPh sb="0" eb="2">
      <t>ケツイン</t>
    </rPh>
    <rPh sb="3" eb="5">
      <t>カイショウ</t>
    </rPh>
    <rPh sb="8" eb="10">
      <t>バアイ</t>
    </rPh>
    <phoneticPr fontId="7"/>
  </si>
  <si>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7"/>
  </si>
  <si>
    <t>⑥ 導入機器を安全かつ有効に活用するための委員会における、ヒヤリハット・
   介護事故が減少していることの確認、必要な分析・検討等</t>
  </si>
  <si>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</si>
  <si>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算定開始する月の分。</t>
    <rPh sb="0" eb="2">
      <t>サンテイ</t>
    </rPh>
    <rPh sb="2" eb="4">
      <t>カイシ</t>
    </rPh>
    <rPh sb="6" eb="7">
      <t>ツキ</t>
    </rPh>
    <rPh sb="8" eb="9">
      <t>ブン</t>
    </rPh>
    <phoneticPr fontId="7"/>
  </si>
  <si>
    <t>栄養士のみが配置されている施設や栄養士又は管理栄養士を置かないことができる施設について提出が必要。</t>
    <rPh sb="43" eb="45">
      <t>テイシュツ</t>
    </rPh>
    <rPh sb="46" eb="48">
      <t>ヒツヨウ</t>
    </rPh>
    <phoneticPr fontId="7"/>
  </si>
  <si>
    <t>　6　テクノロジーの使用状況</t>
    <rPh sb="10" eb="12">
      <t>シヨウ</t>
    </rPh>
    <rPh sb="12" eb="13">
      <t>ジョウ</t>
    </rPh>
    <rPh sb="13" eb="14">
      <t>キョウ</t>
    </rPh>
    <phoneticPr fontId="7"/>
  </si>
  <si>
    <t>自立支援に関わる者</t>
    <rPh sb="0" eb="2">
      <t>ジリツ</t>
    </rPh>
    <rPh sb="2" eb="4">
      <t>シエン</t>
    </rPh>
    <rPh sb="5" eb="6">
      <t>カカ</t>
    </rPh>
    <rPh sb="8" eb="9">
      <t>モノ</t>
    </rPh>
    <phoneticPr fontId="7"/>
  </si>
  <si>
    <t>Ⅲ・Ⅳを算定する場合。</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</si>
  <si>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7"/>
  </si>
  <si>
    <t>施設サービス計画の標準様式例以外の様式を使用する場合。</t>
  </si>
  <si>
    <t>栄養マネジメント強化体制</t>
    <rPh sb="0" eb="2">
      <t>エイヨウ</t>
    </rPh>
    <rPh sb="8" eb="10">
      <t>キョウカ</t>
    </rPh>
    <rPh sb="10" eb="12">
      <t>タイセイ</t>
    </rPh>
    <phoneticPr fontId="7"/>
  </si>
  <si>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7"/>
  </si>
  <si>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7"/>
  </si>
  <si>
    <t>３（介護予防）短期入所生活介護　</t>
    <rPh sb="2" eb="4">
      <t>カイゴ</t>
    </rPh>
    <rPh sb="4" eb="6">
      <t>ヨボウ</t>
    </rPh>
    <phoneticPr fontId="7"/>
  </si>
  <si>
    <t>※LIFEへの登録が必須</t>
    <rPh sb="10" eb="12">
      <t>ヒッス</t>
    </rPh>
    <phoneticPr fontId="7"/>
  </si>
  <si>
    <t>→　</t>
  </si>
  <si>
    <t>人</t>
    <rPh sb="0" eb="1">
      <t>ヒト</t>
    </rPh>
    <phoneticPr fontId="7"/>
  </si>
  <si>
    <t>5月</t>
  </si>
  <si>
    <r>
      <t>個別機能訓練</t>
    </r>
    <r>
      <rPr>
        <sz val="9"/>
        <color auto="1"/>
        <rFont val="HG丸ｺﾞｼｯｸM-PRO"/>
      </rPr>
      <t>加算</t>
    </r>
    <rPh sb="0" eb="2">
      <t>コベツ</t>
    </rPh>
    <rPh sb="2" eb="4">
      <t>キノウ</t>
    </rPh>
    <rPh sb="4" eb="6">
      <t>クンレン</t>
    </rPh>
    <rPh sb="6" eb="8">
      <t>カサン</t>
    </rPh>
    <phoneticPr fontId="7"/>
  </si>
  <si>
    <t>２　認知症専門ケア加算（Ⅱ）</t>
  </si>
  <si>
    <r>
      <t>共　通　事　項
（</t>
    </r>
    <r>
      <rPr>
        <sz val="9"/>
        <color rgb="FFFF0000"/>
        <rFont val="HG丸ｺﾞｼｯｸM-PRO"/>
      </rPr>
      <t>必ず必要な書類</t>
    </r>
    <r>
      <rPr>
        <sz val="9"/>
        <color auto="1"/>
        <rFont val="HG丸ｺﾞｼｯｸM-PRO"/>
      </rPr>
      <t>）</t>
    </r>
    <rPh sb="0" eb="1">
      <t>トモ</t>
    </rPh>
    <rPh sb="2" eb="3">
      <t>ツウ</t>
    </rPh>
    <rPh sb="4" eb="5">
      <t>コト</t>
    </rPh>
    <rPh sb="6" eb="7">
      <t>コウ</t>
    </rPh>
    <rPh sb="9" eb="10">
      <t>カナラ</t>
    </rPh>
    <rPh sb="11" eb="13">
      <t>ヒツヨウ</t>
    </rPh>
    <rPh sb="14" eb="16">
      <t>ショルイ</t>
    </rPh>
    <phoneticPr fontId="7"/>
  </si>
  <si>
    <t>安全対策体制の状況</t>
    <rPh sb="0" eb="6">
      <t>アンゼンタイサクタイセイ</t>
    </rPh>
    <rPh sb="7" eb="9">
      <t>ジョウキョウ</t>
    </rPh>
    <phoneticPr fontId="7"/>
  </si>
  <si>
    <r>
      <t>運営規程（</t>
    </r>
    <r>
      <rPr>
        <b/>
        <sz val="9"/>
        <color auto="1"/>
        <rFont val="HG丸ｺﾞｼｯｸM-PRO"/>
      </rPr>
      <t>必要に応じて</t>
    </r>
    <r>
      <rPr>
        <sz val="9"/>
        <color auto="1"/>
        <rFont val="HG丸ｺﾞｼｯｸM-PRO"/>
      </rPr>
      <t>）</t>
    </r>
    <rPh sb="0" eb="2">
      <t>ウンエイ</t>
    </rPh>
    <rPh sb="2" eb="4">
      <t>キテイ</t>
    </rPh>
    <rPh sb="5" eb="7">
      <t>ヒツヨウ</t>
    </rPh>
    <rPh sb="8" eb="9">
      <t>オウ</t>
    </rPh>
    <phoneticPr fontId="7"/>
  </si>
  <si>
    <t>（夜勤）16:00～翌9:00勤務</t>
  </si>
  <si>
    <r>
      <t>本チェック表</t>
    </r>
    <r>
      <rPr>
        <sz val="9"/>
        <color auto="1"/>
        <rFont val="HG丸ｺﾞｼｯｸM-PRO"/>
      </rPr>
      <t>＜はじめに＞</t>
    </r>
    <rPh sb="0" eb="1">
      <t>ホン</t>
    </rPh>
    <rPh sb="5" eb="6">
      <t>オモテ</t>
    </rPh>
    <phoneticPr fontId="7"/>
  </si>
  <si>
    <t>地域密着型</t>
  </si>
  <si>
    <t>２　サテライト型地域密着型</t>
  </si>
  <si>
    <t>　　介護老人福祉施設</t>
  </si>
  <si>
    <t>栄養ケア・マネジメントの
実施の有無</t>
    <rPh sb="0" eb="2">
      <t>エイヨウ</t>
    </rPh>
    <rPh sb="13" eb="15">
      <t>ジッシ</t>
    </rPh>
    <rPh sb="16" eb="18">
      <t>ウム</t>
    </rPh>
    <phoneticPr fontId="7"/>
  </si>
  <si>
    <t>夜間勤務条件基準</t>
  </si>
  <si>
    <t>安全管理体制</t>
    <rPh sb="0" eb="2">
      <t>アンゼン</t>
    </rPh>
    <rPh sb="2" eb="4">
      <t>カンリ</t>
    </rPh>
    <rPh sb="4" eb="6">
      <t>タイセイ</t>
    </rPh>
    <phoneticPr fontId="7"/>
  </si>
  <si>
    <t>身体拘束廃止取組の有無</t>
  </si>
  <si>
    <t>看護体制加算Ⅱ</t>
    <rPh sb="0" eb="2">
      <t>カンゴ</t>
    </rPh>
    <rPh sb="2" eb="4">
      <t>タイセイ</t>
    </rPh>
    <rPh sb="4" eb="6">
      <t>カサン</t>
    </rPh>
    <phoneticPr fontId="7"/>
  </si>
  <si>
    <t>個別機能訓練加算</t>
    <rPh sb="0" eb="2">
      <t>コベツ</t>
    </rPh>
    <rPh sb="6" eb="8">
      <t>カサン</t>
    </rPh>
    <phoneticPr fontId="7"/>
  </si>
  <si>
    <t>ADL維持等加算〔申出〕の有無</t>
    <rPh sb="3" eb="5">
      <t>イジ</t>
    </rPh>
    <rPh sb="5" eb="6">
      <t>トウ</t>
    </rPh>
    <rPh sb="6" eb="8">
      <t>カサン</t>
    </rPh>
    <rPh sb="9" eb="11">
      <t>モウシデ</t>
    </rPh>
    <rPh sb="13" eb="15">
      <t>ウム</t>
    </rPh>
    <phoneticPr fontId="7"/>
  </si>
  <si>
    <t>若年性認知症入所者受入加算</t>
    <rPh sb="0" eb="3">
      <t>ジャクネンセイ</t>
    </rPh>
    <rPh sb="3" eb="6">
      <t>ニンチショウ</t>
    </rPh>
    <rPh sb="6" eb="9">
      <t>ニュウショシャ</t>
    </rPh>
    <rPh sb="9" eb="11">
      <t>ウケイレ</t>
    </rPh>
    <rPh sb="11" eb="13">
      <t>カサン</t>
    </rPh>
    <phoneticPr fontId="7"/>
  </si>
  <si>
    <t>配置医師緊急時対応加算</t>
    <rPh sb="6" eb="7">
      <t>ジ</t>
    </rPh>
    <phoneticPr fontId="7"/>
  </si>
  <si>
    <t>排せつ支援加算</t>
    <rPh sb="0" eb="1">
      <t>ハイ</t>
    </rPh>
    <rPh sb="3" eb="5">
      <t>シエン</t>
    </rPh>
    <rPh sb="5" eb="7">
      <t>カサン</t>
    </rPh>
    <phoneticPr fontId="7"/>
  </si>
  <si>
    <t>安全対策体制</t>
    <rPh sb="0" eb="2">
      <t>アンゼン</t>
    </rPh>
    <rPh sb="2" eb="4">
      <t>タイサク</t>
    </rPh>
    <rPh sb="4" eb="6">
      <t>タイセイ</t>
    </rPh>
    <phoneticPr fontId="7"/>
  </si>
  <si>
    <t>14　介護医療院</t>
  </si>
  <si>
    <t>１ 基準型</t>
    <rPh sb="2" eb="4">
      <t>キジュン</t>
    </rPh>
    <rPh sb="4" eb="5">
      <t>ガタ</t>
    </rPh>
    <phoneticPr fontId="7"/>
  </si>
  <si>
    <t>Ⅳ又はMに該当する者の数に応じて必要数以上配置し、チームとして専門的な</t>
  </si>
  <si>
    <t>４ 介護支援専門員</t>
    <rPh sb="2" eb="4">
      <t>カイゴ</t>
    </rPh>
    <rPh sb="4" eb="6">
      <t>シエン</t>
    </rPh>
    <rPh sb="6" eb="9">
      <t>センモンイン</t>
    </rPh>
    <phoneticPr fontId="7"/>
  </si>
  <si>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7"/>
  </si>
  <si>
    <t>１　認知症専門ケア加算（Ⅰ）　　　</t>
  </si>
  <si>
    <t>１ 対応不可</t>
    <rPh sb="2" eb="4">
      <t>タイオウ</t>
    </rPh>
    <rPh sb="4" eb="6">
      <t>フカ</t>
    </rPh>
    <phoneticPr fontId="7"/>
  </si>
  <si>
    <t>２ 基準型</t>
    <rPh sb="2" eb="4">
      <t>キジュン</t>
    </rPh>
    <rPh sb="4" eb="5">
      <t>ガタ</t>
    </rPh>
    <phoneticPr fontId="7"/>
  </si>
  <si>
    <t>看　護　師</t>
    <rPh sb="0" eb="1">
      <t>ミ</t>
    </rPh>
    <rPh sb="2" eb="3">
      <t>ユズル</t>
    </rPh>
    <rPh sb="4" eb="5">
      <t>シ</t>
    </rPh>
    <phoneticPr fontId="7"/>
  </si>
  <si>
    <t>　</t>
  </si>
  <si>
    <t>２ 加算Ⅱ</t>
  </si>
  <si>
    <t>３ 加算Ⅲ・加算Ⅳ</t>
    <rPh sb="6" eb="8">
      <t>カサン</t>
    </rPh>
    <phoneticPr fontId="7"/>
  </si>
  <si>
    <t>管理栄養士</t>
    <rPh sb="0" eb="2">
      <t>カンリ</t>
    </rPh>
    <rPh sb="2" eb="5">
      <t>エイヨウシ</t>
    </rPh>
    <phoneticPr fontId="7"/>
  </si>
  <si>
    <t>　　　４　「その他該当する体制等」欄で人員配置に係る加算（減算）の届出については、それぞれ加算（減算）の要件となる職員の配置状況や勤務体制がわかる書類を添付してください。</t>
  </si>
  <si>
    <t>当該施設内に設置された安全管理部門名称</t>
    <rPh sb="0" eb="2">
      <t>トウガイ</t>
    </rPh>
    <rPh sb="6" eb="8">
      <t>セッチ</t>
    </rPh>
    <rPh sb="17" eb="19">
      <t>メイショウ</t>
    </rPh>
    <phoneticPr fontId="7"/>
  </si>
  <si>
    <t>看護体制加算に係る届出書</t>
    <rPh sb="0" eb="2">
      <t>カンゴ</t>
    </rPh>
    <rPh sb="2" eb="4">
      <t>タイセイ</t>
    </rPh>
    <rPh sb="4" eb="6">
      <t>カサン</t>
    </rPh>
    <rPh sb="7" eb="8">
      <t>カカ</t>
    </rPh>
    <rPh sb="9" eb="12">
      <t>トドケデショ</t>
    </rPh>
    <phoneticPr fontId="7"/>
  </si>
  <si>
    <t>　１回当たりの勤務時間：</t>
    <rPh sb="2" eb="3">
      <t>カイ</t>
    </rPh>
    <rPh sb="3" eb="4">
      <t>ア</t>
    </rPh>
    <rPh sb="7" eb="9">
      <t>キンム</t>
    </rPh>
    <rPh sb="9" eb="11">
      <t>ジカン</t>
    </rPh>
    <phoneticPr fontId="7"/>
  </si>
  <si>
    <t>（別紙２）</t>
  </si>
  <si>
    <t>施設種別</t>
    <rPh sb="0" eb="2">
      <t>シセツ</t>
    </rPh>
    <rPh sb="2" eb="4">
      <t>シュベツ</t>
    </rPh>
    <phoneticPr fontId="7"/>
  </si>
  <si>
    <t>5　介護医療院</t>
    <rPh sb="2" eb="4">
      <t>カイゴ</t>
    </rPh>
    <rPh sb="4" eb="6">
      <t>イリョウ</t>
    </rPh>
    <rPh sb="6" eb="7">
      <t>イン</t>
    </rPh>
    <phoneticPr fontId="7"/>
  </si>
  <si>
    <t>→１５人以上　　有　・　無</t>
    <rPh sb="3" eb="4">
      <t>ニン</t>
    </rPh>
    <rPh sb="4" eb="6">
      <t>イジョウ</t>
    </rPh>
    <rPh sb="8" eb="9">
      <t>アリ</t>
    </rPh>
    <rPh sb="12" eb="13">
      <t>ナシ</t>
    </rPh>
    <phoneticPr fontId="7"/>
  </si>
  <si>
    <t>歯科医師</t>
    <rPh sb="0" eb="2">
      <t>シカ</t>
    </rPh>
    <rPh sb="2" eb="4">
      <t>イシ</t>
    </rPh>
    <phoneticPr fontId="7"/>
  </si>
  <si>
    <t>　　　13 「褥瘡マネジメント加算」については、「褥瘡マネジメントに関する届出書」（別紙17）を添付してください。</t>
    <rPh sb="7" eb="9">
      <t>ジョクソウ</t>
    </rPh>
    <rPh sb="15" eb="17">
      <t>カサン</t>
    </rPh>
    <rPh sb="25" eb="27">
      <t>ジョクソウ</t>
    </rPh>
    <rPh sb="34" eb="35">
      <t>カン</t>
    </rPh>
    <rPh sb="37" eb="40">
      <t>トドケデショ</t>
    </rPh>
    <phoneticPr fontId="7"/>
  </si>
  <si>
    <t>管 理 栄 養 士</t>
    <rPh sb="0" eb="1">
      <t>カン</t>
    </rPh>
    <rPh sb="2" eb="3">
      <t>リ</t>
    </rPh>
    <rPh sb="4" eb="5">
      <t>エイ</t>
    </rPh>
    <rPh sb="6" eb="7">
      <t>オサム</t>
    </rPh>
    <rPh sb="8" eb="9">
      <t>シ</t>
    </rPh>
    <phoneticPr fontId="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</si>
  <si>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2"/>
  </si>
  <si>
    <t>ア 単独型</t>
    <rPh sb="2" eb="5">
      <t>タンドクガタ</t>
    </rPh>
    <phoneticPr fontId="7"/>
  </si>
  <si>
    <t>ａ．入所者数</t>
    <rPh sb="2" eb="5">
      <t>ニュウショシャ</t>
    </rPh>
    <rPh sb="5" eb="6">
      <t>スウ</t>
    </rPh>
    <phoneticPr fontId="7"/>
  </si>
  <si>
    <t>2　地域密着型介護老人福祉施設</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</si>
  <si>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</si>
  <si>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7"/>
  </si>
  <si>
    <t>短期入所生活介護</t>
    <rPh sb="0" eb="2">
      <t>タンキ</t>
    </rPh>
    <rPh sb="2" eb="4">
      <t>ニュウショ</t>
    </rPh>
    <rPh sb="4" eb="6">
      <t>セイカツ</t>
    </rPh>
    <rPh sb="6" eb="8">
      <t>カイゴ</t>
    </rPh>
    <phoneticPr fontId="7"/>
  </si>
  <si>
    <t>(別紙１６)</t>
    <rPh sb="1" eb="3">
      <t>ベッシ</t>
    </rPh>
    <phoneticPr fontId="7"/>
  </si>
  <si>
    <t>4　地域密着型介護老人福祉施設</t>
    <rPh sb="2" eb="4">
      <t>チイキ</t>
    </rPh>
    <rPh sb="4" eb="7">
      <t>ミッチャクガタ</t>
    </rPh>
    <rPh sb="7" eb="9">
      <t>カイゴ</t>
    </rPh>
    <rPh sb="9" eb="11">
      <t>ロウジン</t>
    </rPh>
    <rPh sb="11" eb="13">
      <t>フクシ</t>
    </rPh>
    <rPh sb="13" eb="15">
      <t>シセツ</t>
    </rPh>
    <phoneticPr fontId="7"/>
  </si>
  <si>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</si>
  <si>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氏　名</t>
    <rPh sb="0" eb="1">
      <t>シ</t>
    </rPh>
    <rPh sb="2" eb="3">
      <t>メイ</t>
    </rPh>
    <phoneticPr fontId="7"/>
  </si>
  <si>
    <t>→</t>
  </si>
  <si>
    <t>・職種ごとの勤務時間を「○：○○～○：○○」と表記することが困難な場合は、No18～33を活用し、</t>
    <rPh sb="45" eb="47">
      <t>カツヨウ</t>
    </rPh>
    <phoneticPr fontId="4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</si>
  <si>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7"/>
  </si>
  <si>
    <t>連携する協力医療機関</t>
    <rPh sb="0" eb="2">
      <t>レンケイ</t>
    </rPh>
    <rPh sb="4" eb="6">
      <t>キョウリョク</t>
    </rPh>
    <rPh sb="6" eb="8">
      <t>イリョウ</t>
    </rPh>
    <rPh sb="8" eb="10">
      <t>キカン</t>
    </rPh>
    <phoneticPr fontId="7"/>
  </si>
  <si>
    <t>4　届 出 項 目</t>
    <rPh sb="2" eb="3">
      <t>トドケ</t>
    </rPh>
    <rPh sb="4" eb="5">
      <t>デ</t>
    </rPh>
    <rPh sb="6" eb="7">
      <t>コウ</t>
    </rPh>
    <rPh sb="8" eb="9">
      <t>モク</t>
    </rPh>
    <phoneticPr fontId="7"/>
  </si>
  <si>
    <t>当月合計</t>
    <rPh sb="0" eb="2">
      <t>トウゲツ</t>
    </rPh>
    <rPh sb="2" eb="4">
      <t>ゴウケイ</t>
    </rPh>
    <phoneticPr fontId="4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</si>
  <si>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7"/>
  </si>
  <si>
    <t>介護福祉士</t>
    <rPh sb="0" eb="2">
      <t>カイゴ</t>
    </rPh>
    <rPh sb="2" eb="5">
      <t>フクシシ</t>
    </rPh>
    <phoneticPr fontId="7"/>
  </si>
  <si>
    <t>介護福祉士の割合</t>
    <rPh sb="0" eb="2">
      <t>カイゴ</t>
    </rPh>
    <rPh sb="2" eb="5">
      <t>フクシシ</t>
    </rPh>
    <rPh sb="6" eb="8">
      <t>ワリアイ</t>
    </rPh>
    <phoneticPr fontId="7"/>
  </si>
  <si>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</si>
  <si>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</si>
  <si>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1　介護老人福祉施設</t>
  </si>
  <si>
    <t>　G列・・・「介護職員」</t>
    <rPh sb="2" eb="3">
      <t>レツ</t>
    </rPh>
    <rPh sb="7" eb="9">
      <t>カイゴ</t>
    </rPh>
    <rPh sb="9" eb="11">
      <t>ショクイン</t>
    </rPh>
    <phoneticPr fontId="42"/>
  </si>
  <si>
    <t>視覚障害者等である入所者の数が５０人を超える</t>
    <rPh sb="17" eb="18">
      <t>ニン</t>
    </rPh>
    <rPh sb="19" eb="20">
      <t>コ</t>
    </rPh>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</si>
  <si>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</si>
  <si>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t>入所者総数</t>
    <rPh sb="0" eb="2">
      <t>ニュウショ</t>
    </rPh>
    <rPh sb="2" eb="3">
      <t>シャ</t>
    </rPh>
    <rPh sb="3" eb="5">
      <t>ソウスウ</t>
    </rPh>
    <phoneticPr fontId="7"/>
  </si>
  <si>
    <t>加算Ⅰを算定する場合</t>
    <rPh sb="0" eb="2">
      <t>カサン</t>
    </rPh>
    <rPh sb="4" eb="6">
      <t>サンテイ</t>
    </rPh>
    <rPh sb="8" eb="10">
      <t>バアイ</t>
    </rPh>
    <phoneticPr fontId="7"/>
  </si>
  <si>
    <t>医療機関名</t>
    <rPh sb="0" eb="2">
      <t>イリョウキカンメイ</t>
    </rPh>
    <phoneticPr fontId="7"/>
  </si>
  <si>
    <t>月</t>
    <rPh sb="0" eb="1">
      <t>ガツ</t>
    </rPh>
    <phoneticPr fontId="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</si>
  <si>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</si>
  <si>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</si>
  <si>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以下の①から④の取組をすべて実施していること。</t>
    <rPh sb="0" eb="2">
      <t>イカ</t>
    </rPh>
    <rPh sb="8" eb="10">
      <t>トリクミ</t>
    </rPh>
    <rPh sb="14" eb="16">
      <t>ジッシ</t>
    </rPh>
    <phoneticPr fontId="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</si>
  <si>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7"/>
  </si>
  <si>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7"/>
  </si>
  <si>
    <t>3 （介護予防）認知症対応型共同生活介護</t>
    <rPh sb="3" eb="5">
      <t>カイゴ</t>
    </rPh>
    <rPh sb="5" eb="7">
      <t>ヨボウ</t>
    </rPh>
    <phoneticPr fontId="7"/>
  </si>
  <si>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7"/>
  </si>
  <si>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7"/>
  </si>
  <si>
    <t>　(10) 従業者の氏名を記入してください。</t>
    <rPh sb="6" eb="9">
      <t>ジュウギョウシャ</t>
    </rPh>
    <rPh sb="10" eb="12">
      <t>シメイ</t>
    </rPh>
    <rPh sb="13" eb="15">
      <t>キニュウ</t>
    </rPh>
    <phoneticPr fontId="42"/>
  </si>
  <si>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</si>
  <si>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</si>
  <si>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</si>
  <si>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備考４　届出にあたっては、別途通知（「生産性向上推進体制加算に関する基本的考え方並びに事務処理手順及び様式例</t>
    <rPh sb="0" eb="2">
      <t>ビコウ</t>
    </rPh>
    <phoneticPr fontId="7"/>
  </si>
  <si>
    <r>
      <t xml:space="preserve">(13)
</t>
    </r>
    <r>
      <rPr>
        <sz val="11"/>
        <color auto="1"/>
        <rFont val="HGSｺﾞｼｯｸM"/>
      </rPr>
      <t>週平均
勤務時間数</t>
    </r>
    <rPh sb="6" eb="8">
      <t>ヘイキン</t>
    </rPh>
    <rPh sb="9" eb="11">
      <t>キンム</t>
    </rPh>
    <rPh sb="11" eb="13">
      <t>ジカン</t>
    </rPh>
    <rPh sb="13" eb="14">
      <t>スウ</t>
    </rPh>
    <phoneticPr fontId="7"/>
  </si>
  <si>
    <t>介護福祉士数：入所者数が１：７以上</t>
    <rPh sb="0" eb="2">
      <t>カイゴ</t>
    </rPh>
    <rPh sb="2" eb="5">
      <t>フクシシ</t>
    </rPh>
    <rPh sb="5" eb="6">
      <t>スウ</t>
    </rPh>
    <rPh sb="7" eb="10">
      <t>ニュウショシャ</t>
    </rPh>
    <rPh sb="10" eb="11">
      <t>スウ</t>
    </rPh>
    <rPh sb="15" eb="17">
      <t>イジョウ</t>
    </rPh>
    <phoneticPr fontId="7"/>
  </si>
  <si>
    <t>認知症専門ケア加算に係る届出書</t>
    <rPh sb="0" eb="3">
      <t>ニンチショウ</t>
    </rPh>
    <rPh sb="3" eb="5">
      <t>センモン</t>
    </rPh>
    <rPh sb="7" eb="9">
      <t>カサン</t>
    </rPh>
    <rPh sb="10" eb="11">
      <t>カカ</t>
    </rPh>
    <rPh sb="12" eb="15">
      <t>トドケデショ</t>
    </rPh>
    <phoneticPr fontId="7"/>
  </si>
  <si>
    <t>作業療法士</t>
    <rPh sb="0" eb="2">
      <t>サギョウ</t>
    </rPh>
    <rPh sb="2" eb="5">
      <t>リョウホウシ</t>
    </rPh>
    <phoneticPr fontId="42"/>
  </si>
  <si>
    <t>定員及び入所者の状況</t>
    <rPh sb="0" eb="2">
      <t>テイイン</t>
    </rPh>
    <rPh sb="2" eb="3">
      <t>オヨ</t>
    </rPh>
    <rPh sb="4" eb="7">
      <t>ニュウショシャ</t>
    </rPh>
    <rPh sb="8" eb="10">
      <t>ジョウキョウ</t>
    </rPh>
    <phoneticPr fontId="7"/>
  </si>
  <si>
    <t>精神保健福祉士</t>
    <rPh sb="0" eb="2">
      <t>セイシン</t>
    </rPh>
    <rPh sb="2" eb="4">
      <t>ホケン</t>
    </rPh>
    <rPh sb="4" eb="7">
      <t>フクシシ</t>
    </rPh>
    <phoneticPr fontId="42"/>
  </si>
  <si>
    <t>　保 健 師</t>
    <rPh sb="1" eb="2">
      <t>タモツ</t>
    </rPh>
    <rPh sb="3" eb="4">
      <t>ケン</t>
    </rPh>
    <rPh sb="5" eb="6">
      <t>シ</t>
    </rPh>
    <phoneticPr fontId="7"/>
  </si>
  <si>
    <t>排せつ支援加算に関する届出書＜別紙１８＞</t>
    <rPh sb="15" eb="17">
      <t>ベッシ</t>
    </rPh>
    <phoneticPr fontId="7"/>
  </si>
  <si>
    <t>連携する病院・診療所・訪問看護ステーション</t>
    <rPh sb="0" eb="2">
      <t>レンケイ</t>
    </rPh>
    <rPh sb="4" eb="6">
      <t>ビョウイン</t>
    </rPh>
    <rPh sb="7" eb="10">
      <t>シンリョウジョ</t>
    </rPh>
    <rPh sb="11" eb="13">
      <t>ホウモン</t>
    </rPh>
    <rPh sb="13" eb="15">
      <t>カンゴ</t>
    </rPh>
    <phoneticPr fontId="7"/>
  </si>
  <si>
    <t>病院・診療所・訪問看護ステーション名</t>
    <rPh sb="0" eb="2">
      <t>ビョウイン</t>
    </rPh>
    <rPh sb="3" eb="6">
      <t>シンリョウジョ</t>
    </rPh>
    <rPh sb="7" eb="9">
      <t>ホウモン</t>
    </rPh>
    <rPh sb="9" eb="11">
      <t>カンゴ</t>
    </rPh>
    <rPh sb="17" eb="18">
      <t>メイ</t>
    </rPh>
    <phoneticPr fontId="7"/>
  </si>
  <si>
    <t>介護福祉士数（②）：入所者数（①）が１：６以上</t>
  </si>
  <si>
    <t>○○　CC次郎</t>
    <rPh sb="5" eb="7">
      <t>ジロウ</t>
    </rPh>
    <phoneticPr fontId="42"/>
  </si>
  <si>
    <t>3　看護体制加算（Ⅱ）イ</t>
  </si>
  <si>
    <t>　常勤</t>
  </si>
  <si>
    <t>介護医療院</t>
    <rPh sb="0" eb="5">
      <t>カイゴイリョウイン</t>
    </rPh>
    <phoneticPr fontId="7"/>
  </si>
  <si>
    <t>　常勤換算</t>
    <rPh sb="3" eb="5">
      <t>カンサン</t>
    </rPh>
    <phoneticPr fontId="7"/>
  </si>
  <si>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7"/>
  </si>
  <si>
    <t>　　４　勤務区分は、Ａ：常勤で専従　Ｂ：常勤で兼務　Ｃ：非常勤で専従　Ｄ：非常勤で兼務　とします。</t>
  </si>
  <si>
    <t>１日平均夜勤職員数</t>
    <rPh sb="1" eb="2">
      <t>ニチ</t>
    </rPh>
    <rPh sb="2" eb="4">
      <t>ヘイキン</t>
    </rPh>
    <rPh sb="4" eb="6">
      <t>ヤキン</t>
    </rPh>
    <rPh sb="6" eb="8">
      <t>ショクイン</t>
    </rPh>
    <rPh sb="8" eb="9">
      <t>スウ</t>
    </rPh>
    <phoneticPr fontId="7"/>
  </si>
  <si>
    <t>８（介護予防）認知症対応型共同生活介護</t>
  </si>
  <si>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7"/>
  </si>
  <si>
    <t>※延夜勤時間数</t>
    <rPh sb="1" eb="2">
      <t>ノ</t>
    </rPh>
    <rPh sb="2" eb="4">
      <t>ヤキン</t>
    </rPh>
    <rPh sb="4" eb="7">
      <t>ジカンスウ</t>
    </rPh>
    <phoneticPr fontId="7"/>
  </si>
  <si>
    <t>ｈ</t>
  </si>
  <si>
    <t>※当該月の日数</t>
    <rPh sb="1" eb="3">
      <t>トウガイ</t>
    </rPh>
    <rPh sb="3" eb="4">
      <t>ツキ</t>
    </rPh>
    <rPh sb="5" eb="7">
      <t>ニッスウ</t>
    </rPh>
    <phoneticPr fontId="7"/>
  </si>
  <si>
    <t>認知症専門棟以外</t>
    <rPh sb="0" eb="3">
      <t>ニンチショウ</t>
    </rPh>
    <rPh sb="3" eb="5">
      <t>センモン</t>
    </rPh>
    <rPh sb="5" eb="6">
      <t>トウ</t>
    </rPh>
    <rPh sb="6" eb="8">
      <t>イガイ</t>
    </rPh>
    <phoneticPr fontId="7"/>
  </si>
  <si>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7"/>
  </si>
  <si>
    <t>認知症専門棟</t>
    <rPh sb="0" eb="3">
      <t>ニンチショウ</t>
    </rPh>
    <rPh sb="3" eb="5">
      <t>センモン</t>
    </rPh>
    <rPh sb="5" eb="6">
      <t>トウ</t>
    </rPh>
    <phoneticPr fontId="7"/>
  </si>
  <si>
    <t>うち、夜勤時間帯に該当する勤務時間数（Ａ）</t>
    <rPh sb="3" eb="5">
      <t>ヤキン</t>
    </rPh>
    <rPh sb="5" eb="8">
      <t>ジカンタイ</t>
    </rPh>
    <rPh sb="9" eb="11">
      <t>ガイトウ</t>
    </rPh>
    <rPh sb="13" eb="15">
      <t>キンム</t>
    </rPh>
    <rPh sb="15" eb="17">
      <t>ジカン</t>
    </rPh>
    <rPh sb="17" eb="18">
      <t>スウ</t>
    </rPh>
    <phoneticPr fontId="7"/>
  </si>
  <si>
    <t>左記の合計</t>
    <rPh sb="0" eb="2">
      <t>サキ</t>
    </rPh>
    <rPh sb="3" eb="5">
      <t>ゴウケイ</t>
    </rPh>
    <phoneticPr fontId="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</si>
  <si>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</si>
  <si>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当該月内の勤務延日数（Ｂ）</t>
    <rPh sb="0" eb="2">
      <t>トウガイ</t>
    </rPh>
    <rPh sb="2" eb="3">
      <t>ツキ</t>
    </rPh>
    <rPh sb="3" eb="4">
      <t>ナイ</t>
    </rPh>
    <rPh sb="5" eb="7">
      <t>キンム</t>
    </rPh>
    <rPh sb="7" eb="8">
      <t>ノ</t>
    </rPh>
    <rPh sb="8" eb="9">
      <t>ニチ</t>
    </rPh>
    <rPh sb="9" eb="10">
      <t>カズ</t>
    </rPh>
    <phoneticPr fontId="7"/>
  </si>
  <si>
    <t>延夜勤時間数</t>
    <rPh sb="0" eb="1">
      <t>ノ</t>
    </rPh>
    <rPh sb="1" eb="3">
      <t>ヤキン</t>
    </rPh>
    <rPh sb="3" eb="6">
      <t>ジカンスウ</t>
    </rPh>
    <phoneticPr fontId="7"/>
  </si>
  <si>
    <t>介護老人保健施設</t>
    <rPh sb="0" eb="8">
      <t>ロウケン</t>
    </rPh>
    <phoneticPr fontId="7"/>
  </si>
  <si>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</si>
  <si>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7"/>
  </si>
  <si>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</si>
  <si>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</si>
  <si>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</si>
  <si>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7"/>
  </si>
  <si>
    <t>備考４</t>
  </si>
  <si>
    <t>① 入所（利用）者数</t>
    <rPh sb="2" eb="4">
      <t>ニュウショ</t>
    </rPh>
    <rPh sb="5" eb="7">
      <t>リヨウ</t>
    </rPh>
    <rPh sb="8" eb="9">
      <t>シャ</t>
    </rPh>
    <rPh sb="9" eb="10">
      <t>スウ</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</si>
  <si>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</si>
  <si>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7"/>
  </si>
  <si>
    <t>③ ①に占める②の割合</t>
    <rPh sb="4" eb="5">
      <t>シ</t>
    </rPh>
    <rPh sb="9" eb="11">
      <t>ワリアイ</t>
    </rPh>
    <phoneticPr fontId="7"/>
  </si>
  <si>
    <t>④ 導入機器</t>
    <rPh sb="2" eb="4">
      <t>ドウニュウ</t>
    </rPh>
    <rPh sb="4" eb="6">
      <t>キキ</t>
    </rPh>
    <phoneticPr fontId="7"/>
  </si>
  <si>
    <t>　特定施設入居者生活介護</t>
    <rPh sb="1" eb="5">
      <t>トクテイシセツ</t>
    </rPh>
    <rPh sb="5" eb="12">
      <t>ニュウキョシャセイカツカイゴ</t>
    </rPh>
    <phoneticPr fontId="7"/>
  </si>
  <si>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</si>
  <si>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(別紙５)</t>
    <rPh sb="1" eb="3">
      <t>ベッシ</t>
    </rPh>
    <phoneticPr fontId="7"/>
  </si>
  <si>
    <t xml:space="preserve">② 夜勤職員全員がインカム等のICTを使用 </t>
    <rPh sb="2" eb="4">
      <t>ヤキン</t>
    </rPh>
    <rPh sb="4" eb="6">
      <t>ショクイン</t>
    </rPh>
    <rPh sb="6" eb="8">
      <t>ゼンイン</t>
    </rPh>
    <rPh sb="13" eb="14">
      <t>トウ</t>
    </rPh>
    <rPh sb="19" eb="21">
      <t>シヨウ</t>
    </rPh>
    <phoneticPr fontId="7"/>
  </si>
  <si>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</si>
  <si>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</si>
  <si>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3　短期入所生活介護</t>
  </si>
  <si>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7"/>
  </si>
  <si>
    <t>施設等区分</t>
    <rPh sb="0" eb="2">
      <t>シセツ</t>
    </rPh>
    <rPh sb="2" eb="3">
      <t>トウ</t>
    </rPh>
    <rPh sb="3" eb="5">
      <t>クブン</t>
    </rPh>
    <phoneticPr fontId="7"/>
  </si>
  <si>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7"/>
  </si>
  <si>
    <t>（介護予防）短期入所生活介護</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</si>
  <si>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</si>
  <si>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</si>
  <si>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事業所番号又は医療機関コード</t>
    <rPh sb="0" eb="3">
      <t>ジギョウショ</t>
    </rPh>
    <rPh sb="3" eb="5">
      <t>バンゴウ</t>
    </rPh>
    <rPh sb="5" eb="6">
      <t>マタ</t>
    </rPh>
    <rPh sb="7" eb="11">
      <t>イリョウキカン</t>
    </rPh>
    <phoneticPr fontId="7"/>
  </si>
  <si>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7"/>
  </si>
  <si>
    <t>療養食加算に関する届出書</t>
    <rPh sb="0" eb="3">
      <t>リョウヨウショク</t>
    </rPh>
    <rPh sb="3" eb="5">
      <t>カサン</t>
    </rPh>
    <rPh sb="6" eb="7">
      <t>カン</t>
    </rPh>
    <rPh sb="9" eb="12">
      <t>トドケデショ</t>
    </rPh>
    <phoneticPr fontId="7"/>
  </si>
  <si>
    <t>　短期入所療養介護</t>
    <rPh sb="1" eb="3">
      <t>タンキ</t>
    </rPh>
    <rPh sb="3" eb="5">
      <t>ニュウショ</t>
    </rPh>
    <rPh sb="5" eb="7">
      <t>リョウヨウ</t>
    </rPh>
    <rPh sb="7" eb="9">
      <t>カイゴ</t>
    </rPh>
    <phoneticPr fontId="7"/>
  </si>
  <si>
    <t>備考1</t>
    <rPh sb="0" eb="2">
      <t>ビコウ</t>
    </rPh>
    <phoneticPr fontId="7"/>
  </si>
  <si>
    <t>　地域密着型介護老人福祉施設</t>
    <rPh sb="1" eb="3">
      <t>チイキ</t>
    </rPh>
    <rPh sb="3" eb="6">
      <t>ミッチャクガタ</t>
    </rPh>
    <rPh sb="6" eb="8">
      <t>カイゴ</t>
    </rPh>
    <rPh sb="8" eb="10">
      <t>ロウジン</t>
    </rPh>
    <rPh sb="10" eb="12">
      <t>フクシ</t>
    </rPh>
    <rPh sb="12" eb="14">
      <t>シセツ</t>
    </rPh>
    <phoneticPr fontId="7"/>
  </si>
  <si>
    <t>○○　F子</t>
    <rPh sb="4" eb="5">
      <t>コ</t>
    </rPh>
    <phoneticPr fontId="42"/>
  </si>
  <si>
    <t>医療機関コード</t>
  </si>
  <si>
    <t>　介護療養型医療施設</t>
    <rPh sb="1" eb="3">
      <t>カイゴ</t>
    </rPh>
    <rPh sb="3" eb="6">
      <t>リョウヨウガタ</t>
    </rPh>
    <rPh sb="6" eb="8">
      <t>イリョウ</t>
    </rPh>
    <rPh sb="8" eb="10">
      <t>シセツ</t>
    </rPh>
    <phoneticPr fontId="7"/>
  </si>
  <si>
    <t xml:space="preserve">  介護予防短期入所生活介護</t>
    <rPh sb="2" eb="4">
      <t>カイゴ</t>
    </rPh>
    <rPh sb="4" eb="6">
      <t>ヨボウ</t>
    </rPh>
    <rPh sb="6" eb="8">
      <t>タンキ</t>
    </rPh>
    <rPh sb="8" eb="10">
      <t>ニュウショ</t>
    </rPh>
    <rPh sb="10" eb="12">
      <t>セイカツ</t>
    </rPh>
    <rPh sb="12" eb="14">
      <t>カイゴ</t>
    </rPh>
    <phoneticPr fontId="7"/>
  </si>
  <si>
    <t>　介護予防短期入所療養介護</t>
    <rPh sb="1" eb="3">
      <t>カイゴ</t>
    </rPh>
    <rPh sb="3" eb="5">
      <t>ヨボウ</t>
    </rPh>
    <rPh sb="5" eb="7">
      <t>タンキ</t>
    </rPh>
    <rPh sb="7" eb="9">
      <t>ニュウショ</t>
    </rPh>
    <rPh sb="9" eb="11">
      <t>リョウヨウ</t>
    </rPh>
    <rPh sb="11" eb="13">
      <t>カイゴ</t>
    </rPh>
    <phoneticPr fontId="7"/>
  </si>
  <si>
    <t>　介護予防特定施設入居者生活介護</t>
    <rPh sb="1" eb="3">
      <t>カイゴ</t>
    </rPh>
    <rPh sb="3" eb="5">
      <t>ヨボウ</t>
    </rPh>
    <rPh sb="5" eb="16">
      <t>トクテイシセツニュウキョシャセイカツカイゴ</t>
    </rPh>
    <phoneticPr fontId="7"/>
  </si>
  <si>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7"/>
  </si>
  <si>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7"/>
  </si>
  <si>
    <r>
      <t>●</t>
    </r>
    <r>
      <rPr>
        <u/>
        <sz val="11"/>
        <color auto="1"/>
        <rFont val="HGSｺﾞｼｯｸM"/>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7"/>
  </si>
  <si>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7"/>
  </si>
  <si>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7"/>
  </si>
  <si>
    <t>(8)
勤務
形態</t>
  </si>
  <si>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7"/>
  </si>
  <si>
    <t>職　名</t>
    <rPh sb="0" eb="1">
      <t>ショク</t>
    </rPh>
    <rPh sb="2" eb="3">
      <t>メイ</t>
    </rPh>
    <phoneticPr fontId="7"/>
  </si>
  <si>
    <t>看護小規模多機能型居宅介護</t>
  </si>
  <si>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7"/>
  </si>
  <si>
    <t>＜精神科担当医師の証明＞</t>
    <rPh sb="1" eb="4">
      <t>セイシンカ</t>
    </rPh>
    <rPh sb="4" eb="6">
      <t>タントウ</t>
    </rPh>
    <rPh sb="6" eb="8">
      <t>イシ</t>
    </rPh>
    <rPh sb="9" eb="11">
      <t>ショウメイ</t>
    </rPh>
    <phoneticPr fontId="7"/>
  </si>
  <si>
    <t>上記のとおり相違ないことを証明します。</t>
    <rPh sb="0" eb="2">
      <t>ジョウキ</t>
    </rPh>
    <rPh sb="6" eb="8">
      <t>ソウイ</t>
    </rPh>
    <rPh sb="13" eb="15">
      <t>ショウメイ</t>
    </rPh>
    <phoneticPr fontId="7"/>
  </si>
  <si>
    <t>事業所又は施設全体の認知症ケアの指導等を実施している</t>
    <rPh sb="0" eb="3">
      <t>ジギョウショ</t>
    </rPh>
    <rPh sb="3" eb="4">
      <t>マタ</t>
    </rPh>
    <phoneticPr fontId="7"/>
  </si>
  <si>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7"/>
  </si>
  <si>
    <t>社会福祉士</t>
    <rPh sb="0" eb="2">
      <t>シャカイ</t>
    </rPh>
    <rPh sb="2" eb="5">
      <t>フクシシ</t>
    </rPh>
    <phoneticPr fontId="42"/>
  </si>
  <si>
    <t>　精神科を
　標ぼうする
　所属医療機関</t>
    <rPh sb="1" eb="4">
      <t>セイシンカ</t>
    </rPh>
    <rPh sb="7" eb="8">
      <t>ヒョウ</t>
    </rPh>
    <rPh sb="14" eb="16">
      <t>ショゾク</t>
    </rPh>
    <rPh sb="16" eb="18">
      <t>イリョウ</t>
    </rPh>
    <rPh sb="18" eb="20">
      <t>キカン</t>
    </rPh>
    <phoneticPr fontId="7"/>
  </si>
  <si>
    <t>※認知症専門ケア加算（Ⅰ）に係る届出内容(1)～(3)も記入すること。</t>
    <rPh sb="14" eb="15">
      <t>カカ</t>
    </rPh>
    <rPh sb="16" eb="18">
      <t>トドケデ</t>
    </rPh>
    <rPh sb="18" eb="20">
      <t>ナイヨウ</t>
    </rPh>
    <rPh sb="28" eb="30">
      <t>キニュウ</t>
    </rPh>
    <phoneticPr fontId="7"/>
  </si>
  <si>
    <t>精神科担当医師氏名</t>
    <rPh sb="0" eb="3">
      <t>セイシンカ</t>
    </rPh>
    <rPh sb="3" eb="5">
      <t>タントウ</t>
    </rPh>
    <rPh sb="5" eb="7">
      <t>イシ</t>
    </rPh>
    <rPh sb="7" eb="9">
      <t>シメイ</t>
    </rPh>
    <phoneticPr fontId="7"/>
  </si>
  <si>
    <t>イ</t>
  </si>
  <si>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7"/>
  </si>
  <si>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7"/>
  </si>
  <si>
    <t>６５％以上</t>
  </si>
  <si>
    <t>(2) 配置医師（嘱託医）として勤務する回数，時間</t>
    <rPh sb="4" eb="6">
      <t>ハイチ</t>
    </rPh>
    <rPh sb="6" eb="8">
      <t>イシ</t>
    </rPh>
    <rPh sb="9" eb="12">
      <t>ショクタクイ</t>
    </rPh>
    <rPh sb="16" eb="18">
      <t>キンム</t>
    </rPh>
    <rPh sb="20" eb="22">
      <t>カイスウ</t>
    </rPh>
    <rPh sb="23" eb="25">
      <t>ジカン</t>
    </rPh>
    <phoneticPr fontId="7"/>
  </si>
  <si>
    <t>回</t>
    <rPh sb="0" eb="1">
      <t>カイ</t>
    </rPh>
    <phoneticPr fontId="7"/>
  </si>
  <si>
    <t>実地指導を受けた日時</t>
    <rPh sb="0" eb="2">
      <t>ジッチ</t>
    </rPh>
    <rPh sb="2" eb="4">
      <t>シドウ</t>
    </rPh>
    <rPh sb="5" eb="6">
      <t>ウ</t>
    </rPh>
    <rPh sb="8" eb="10">
      <t>ニチジ</t>
    </rPh>
    <phoneticPr fontId="7"/>
  </si>
  <si>
    <t>時間</t>
    <rPh sb="0" eb="2">
      <t>ジカン</t>
    </rPh>
    <phoneticPr fontId="7"/>
  </si>
  <si>
    <t>1（介護予防）短期入所生活介護（</t>
    <rPh sb="2" eb="4">
      <t>カイゴ</t>
    </rPh>
    <rPh sb="4" eb="6">
      <t>ヨボウ</t>
    </rPh>
    <rPh sb="7" eb="9">
      <t>タンキ</t>
    </rPh>
    <rPh sb="9" eb="11">
      <t>ニュウショ</t>
    </rPh>
    <rPh sb="11" eb="13">
      <t>セイカツ</t>
    </rPh>
    <rPh sb="13" eb="15">
      <t>カイゴ</t>
    </rPh>
    <phoneticPr fontId="7"/>
  </si>
  <si>
    <t>施設名</t>
    <rPh sb="0" eb="2">
      <t>シセツ</t>
    </rPh>
    <rPh sb="2" eb="3">
      <t>メイ</t>
    </rPh>
    <phoneticPr fontId="7"/>
  </si>
  <si>
    <t>施設区分</t>
    <rPh sb="0" eb="2">
      <t>シセツ</t>
    </rPh>
    <rPh sb="2" eb="4">
      <t>クブン</t>
    </rPh>
    <phoneticPr fontId="7"/>
  </si>
  <si>
    <t>１　入所者の状況</t>
    <rPh sb="2" eb="5">
      <t>ニュウショシャ</t>
    </rPh>
    <rPh sb="6" eb="8">
      <t>ジョウキョウ</t>
    </rPh>
    <phoneticPr fontId="7"/>
  </si>
  <si>
    <t>※　各要件を満たすことが確認できる書類を添付してください。</t>
    <rPh sb="2" eb="5">
      <t>カクヨウケン</t>
    </rPh>
    <rPh sb="6" eb="7">
      <t>ミ</t>
    </rPh>
    <rPh sb="12" eb="14">
      <t>カクニン</t>
    </rPh>
    <rPh sb="17" eb="19">
      <t>ショルイ</t>
    </rPh>
    <rPh sb="20" eb="22">
      <t>テンプ</t>
    </rPh>
    <phoneticPr fontId="7"/>
  </si>
  <si>
    <r>
      <t>①のうち</t>
    </r>
    <r>
      <rPr>
        <sz val="10"/>
        <color auto="1"/>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7"/>
  </si>
  <si>
    <t>※　種別には上記a～dの該当する種別を記載してください。</t>
    <rPh sb="2" eb="4">
      <t>シュベツ</t>
    </rPh>
    <rPh sb="6" eb="8">
      <t>ジョウキ</t>
    </rPh>
    <rPh sb="12" eb="14">
      <t>ガイトウ</t>
    </rPh>
    <rPh sb="16" eb="18">
      <t>シュベツ</t>
    </rPh>
    <rPh sb="19" eb="21">
      <t>キサイ</t>
    </rPh>
    <phoneticPr fontId="7"/>
  </si>
  <si>
    <t>常勤専従の障害者生活支援員の数</t>
    <rPh sb="0" eb="2">
      <t>ジョウキン</t>
    </rPh>
    <rPh sb="2" eb="4">
      <t>センジュウ</t>
    </rPh>
    <rPh sb="14" eb="15">
      <t>サンスウ</t>
    </rPh>
    <phoneticPr fontId="7"/>
  </si>
  <si>
    <t>入所者の総数</t>
    <rPh sb="0" eb="3">
      <t>ニュウショシャ</t>
    </rPh>
    <rPh sb="4" eb="6">
      <t>ソウスウ</t>
    </rPh>
    <phoneticPr fontId="7"/>
  </si>
  <si>
    <t>加算Ⅰを算定する場合。</t>
    <rPh sb="0" eb="2">
      <t>カサン</t>
    </rPh>
    <rPh sb="4" eb="6">
      <t>サンテイ</t>
    </rPh>
    <rPh sb="8" eb="10">
      <t>バアイ</t>
    </rPh>
    <phoneticPr fontId="7"/>
  </si>
  <si>
    <t>８　看護小規模多機能型居宅介護</t>
  </si>
  <si>
    <t>【要件２】</t>
    <rPh sb="1" eb="3">
      <t>ヨウケン</t>
    </rPh>
    <phoneticPr fontId="7"/>
  </si>
  <si>
    <t>視覚障害者等である入所者の数</t>
  </si>
  <si>
    <t>（②÷①）×100</t>
  </si>
  <si>
    <t>点字の指導、点訳、歩行支援等を行うことができる者</t>
  </si>
  <si>
    <t>５０％以上　有　・　無</t>
    <rPh sb="3" eb="5">
      <t>イジョウ</t>
    </rPh>
    <rPh sb="6" eb="7">
      <t>アリ</t>
    </rPh>
    <rPh sb="10" eb="11">
      <t>ナシ</t>
    </rPh>
    <phoneticPr fontId="7"/>
  </si>
  <si>
    <t>種別</t>
    <rPh sb="0" eb="2">
      <t>シュベツ</t>
    </rPh>
    <phoneticPr fontId="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</si>
  <si>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7"/>
  </si>
  <si>
    <t>→３０％以上　　有　・　無</t>
    <rPh sb="4" eb="6">
      <t>イジョウ</t>
    </rPh>
    <rPh sb="8" eb="9">
      <t>アリ</t>
    </rPh>
    <rPh sb="12" eb="13">
      <t>ナシ</t>
    </rPh>
    <phoneticPr fontId="7"/>
  </si>
  <si>
    <t>4月</t>
    <rPh sb="1" eb="2">
      <t>ガツ</t>
    </rPh>
    <phoneticPr fontId="7"/>
  </si>
  <si>
    <t>常勤・非常勤</t>
    <rPh sb="0" eb="2">
      <t>ジョウキン</t>
    </rPh>
    <rPh sb="3" eb="6">
      <t>ヒジョウキン</t>
    </rPh>
    <phoneticPr fontId="7"/>
  </si>
  <si>
    <t>変更</t>
    <rPh sb="0" eb="2">
      <t>ヘンコウ</t>
    </rPh>
    <phoneticPr fontId="7"/>
  </si>
  <si>
    <t>１．認知症チームケア推進加算（Ⅰ）に係る届出内容</t>
    <rPh sb="18" eb="19">
      <t>カカ</t>
    </rPh>
    <rPh sb="20" eb="21">
      <t>トド</t>
    </rPh>
    <rPh sb="21" eb="22">
      <t>デ</t>
    </rPh>
    <rPh sb="22" eb="24">
      <t>ナイヨウ</t>
    </rPh>
    <phoneticPr fontId="7"/>
  </si>
  <si>
    <t>終了</t>
    <rPh sb="0" eb="2">
      <t>シュウリョウ</t>
    </rPh>
    <phoneticPr fontId="7"/>
  </si>
  <si>
    <t>　　　</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</si>
  <si>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7"/>
  </si>
  <si>
    <t>Ⅱの要件</t>
    <rPh sb="2" eb="4">
      <t>ヨウケン</t>
    </rPh>
    <phoneticPr fontId="7"/>
  </si>
  <si>
    <t>６　地域密着型特定施設入居者生活介護</t>
    <rPh sb="2" eb="7">
      <t>チイキミッチャクガタ</t>
    </rPh>
    <phoneticPr fontId="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</si>
  <si>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7"/>
  </si>
  <si>
    <t>協力医療機関名</t>
    <rPh sb="0" eb="2">
      <t>キョウリョク</t>
    </rPh>
    <rPh sb="2" eb="4">
      <t>イリョウ</t>
    </rPh>
    <rPh sb="4" eb="6">
      <t>キカン</t>
    </rPh>
    <rPh sb="6" eb="7">
      <t>メイ</t>
    </rPh>
    <phoneticPr fontId="7"/>
  </si>
  <si>
    <t>高齢者施設等感染対策向上加算Ⅱ</t>
  </si>
  <si>
    <t>看取り介護体制に係る届出書</t>
    <rPh sb="0" eb="2">
      <t>ミト</t>
    </rPh>
    <rPh sb="3" eb="5">
      <t>カイゴ</t>
    </rPh>
    <rPh sb="5" eb="7">
      <t>タイセイ</t>
    </rPh>
    <rPh sb="8" eb="9">
      <t>カカ</t>
    </rPh>
    <rPh sb="10" eb="13">
      <t>トドケデショ</t>
    </rPh>
    <phoneticPr fontId="7"/>
  </si>
  <si>
    <t>　※（地域密着型）介護老人福祉施設、介護老人保健施設、介護療養型医療施設、介護医療院は記載</t>
    <rPh sb="43" eb="45">
      <t>キサイ</t>
    </rPh>
    <phoneticPr fontId="7"/>
  </si>
  <si>
    <t xml:space="preserve"> 看取り介護体制に関する届出内容</t>
    <rPh sb="1" eb="3">
      <t>ミト</t>
    </rPh>
    <rPh sb="4" eb="6">
      <t>カイゴ</t>
    </rPh>
    <rPh sb="6" eb="8">
      <t>タイセイ</t>
    </rPh>
    <rPh sb="9" eb="10">
      <t>カン</t>
    </rPh>
    <phoneticPr fontId="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</si>
  <si>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</si>
  <si>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</si>
  <si>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１．認知症専門ケア加算（Ⅰ）に係る届出内容</t>
    <rPh sb="15" eb="16">
      <t>カカ</t>
    </rPh>
    <rPh sb="17" eb="18">
      <t>トド</t>
    </rPh>
    <rPh sb="18" eb="19">
      <t>デ</t>
    </rPh>
    <rPh sb="19" eb="21">
      <t>ナイヨウ</t>
    </rPh>
    <phoneticPr fontId="7"/>
  </si>
  <si>
    <t>(3)</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</si>
  <si>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7"/>
  </si>
  <si>
    <t>９　地域密着型特定施設入居者生活介護　</t>
  </si>
  <si>
    <t>①日本看護協会認定看護師教育課程「認知症看護」の研修</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</si>
  <si>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</si>
  <si>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</si>
  <si>
    <t>50以上60未満</t>
    <rPh sb="2" eb="4">
      <t>イジョウ</t>
    </rPh>
    <rPh sb="6" eb="8">
      <t>ミマン</t>
    </rPh>
    <phoneticPr fontId="7"/>
  </si>
  <si>
    <t>成研修の両方を修了した者、又は認知症看護に係る適切な研修を修了した者を１名配置する場合、「認知</t>
    <rPh sb="23" eb="25">
      <t>テキセツ</t>
    </rPh>
    <rPh sb="26" eb="28">
      <t>ケンシュウ</t>
    </rPh>
    <rPh sb="29" eb="31">
      <t>シュウリョウ</t>
    </rPh>
    <rPh sb="33" eb="34">
      <t>モノ</t>
    </rPh>
    <rPh sb="36" eb="37">
      <t>メイ</t>
    </rPh>
    <rPh sb="37" eb="39">
      <t>ハイチ</t>
    </rPh>
    <rPh sb="41" eb="43">
      <t>バアイ</t>
    </rPh>
    <rPh sb="45" eb="47">
      <t>ニンチ</t>
    </rPh>
    <phoneticPr fontId="7"/>
  </si>
  <si>
    <t>認知症ケアを実施している</t>
    <rPh sb="0" eb="3">
      <t>ニンチショウ</t>
    </rPh>
    <rPh sb="6" eb="8">
      <t>ジッシ</t>
    </rPh>
    <phoneticPr fontId="7"/>
  </si>
  <si>
    <t>(別紙５－１)</t>
    <rPh sb="1" eb="3">
      <t>ベッシ</t>
    </rPh>
    <phoneticPr fontId="7"/>
  </si>
  <si>
    <t>定期的に開催している</t>
  </si>
  <si>
    <t>認知症専門ケア加算（Ⅰ）の基準のいずれにも該当している</t>
  </si>
  <si>
    <t>したことになる。</t>
  </si>
  <si>
    <t>認知症介護の指導に係る専門的な研修を修了している者を１名以上配置し、</t>
  </si>
  <si>
    <t>事業所又は施設において介護職員、看護職員ごとの認知症ケアに関する研修計画を</t>
    <rPh sb="3" eb="4">
      <t>マタ</t>
    </rPh>
    <rPh sb="5" eb="7">
      <t>シセツ</t>
    </rPh>
    <phoneticPr fontId="7"/>
  </si>
  <si>
    <t>作成し、当該計画に従い、研修を実施又は実施を予定している</t>
  </si>
  <si>
    <t>からなる認知症の行動・心理症状に対応するチームを組んでいる</t>
  </si>
  <si>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</si>
  <si>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</si>
  <si>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20人未満</t>
    <rPh sb="2" eb="3">
      <t>ニン</t>
    </rPh>
    <rPh sb="3" eb="5">
      <t>ミマン</t>
    </rPh>
    <phoneticPr fontId="7"/>
  </si>
  <si>
    <t>20以上30未満</t>
    <rPh sb="2" eb="4">
      <t>イジョウ</t>
    </rPh>
    <rPh sb="6" eb="8">
      <t>ミマン</t>
    </rPh>
    <phoneticPr fontId="7"/>
  </si>
  <si>
    <t>☆勤務時間</t>
  </si>
  <si>
    <t>　　７　常勤換算後の人数は、当該事業所の従業者の勤務時間数を、当該事業所において常勤の従業者が勤務すべき時間数（３２時間を下回る場合は３２時間を基本とする）で除して算出してください。</t>
    <rPh sb="14" eb="16">
      <t>トウガイ</t>
    </rPh>
    <rPh sb="16" eb="19">
      <t>ジギョウショ</t>
    </rPh>
    <rPh sb="20" eb="23">
      <t>ジュウギョウシャ</t>
    </rPh>
    <rPh sb="24" eb="26">
      <t>キンム</t>
    </rPh>
    <rPh sb="26" eb="29">
      <t>ジカンスウ</t>
    </rPh>
    <rPh sb="31" eb="33">
      <t>トウガイ</t>
    </rPh>
    <rPh sb="33" eb="36">
      <t>ジギョウショ</t>
    </rPh>
    <rPh sb="40" eb="42">
      <t>ジョウキン</t>
    </rPh>
    <rPh sb="43" eb="46">
      <t>ジュウギョウシャ</t>
    </rPh>
    <rPh sb="47" eb="49">
      <t>キンム</t>
    </rPh>
    <rPh sb="52" eb="55">
      <t>ジカンスウ</t>
    </rPh>
    <rPh sb="58" eb="60">
      <t>ジカン</t>
    </rPh>
    <rPh sb="61" eb="63">
      <t>シタマワ</t>
    </rPh>
    <rPh sb="64" eb="66">
      <t>バアイ</t>
    </rPh>
    <rPh sb="69" eb="71">
      <t>ジカン</t>
    </rPh>
    <rPh sb="72" eb="74">
      <t>キホン</t>
    </rPh>
    <rPh sb="79" eb="80">
      <t>ジョ</t>
    </rPh>
    <rPh sb="82" eb="84">
      <t>サンシュツ</t>
    </rPh>
    <phoneticPr fontId="7"/>
  </si>
  <si>
    <t>　　　　○ 常勤換算方法とは、非常勤の従業者について「事業所の従業者の勤務延時間数を当該事業所において常勤の従業者が勤務すべき時間数で除することにより、</t>
  </si>
  <si>
    <t>５（介護予防）特定施設入居者生活介護　</t>
    <rPh sb="2" eb="4">
      <t>カイゴ</t>
    </rPh>
    <rPh sb="4" eb="6">
      <t>ヨボウ</t>
    </rPh>
    <phoneticPr fontId="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</si>
  <si>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7"/>
  </si>
  <si>
    <t>11　介護老人福祉施設</t>
  </si>
  <si>
    <t>　（認定証が発行されている者に限る）</t>
  </si>
  <si>
    <t>２　変更</t>
  </si>
  <si>
    <t>１以上</t>
    <rPh sb="1" eb="3">
      <t>イジョウ</t>
    </rPh>
    <phoneticPr fontId="7"/>
  </si>
  <si>
    <t>２以上</t>
    <rPh sb="1" eb="3">
      <t>イジョウ</t>
    </rPh>
    <phoneticPr fontId="7"/>
  </si>
  <si>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7"/>
  </si>
  <si>
    <t>４以上</t>
    <rPh sb="1" eb="3">
      <t>イジョウ</t>
    </rPh>
    <phoneticPr fontId="7"/>
  </si>
  <si>
    <t>平均入所者数</t>
    <rPh sb="0" eb="2">
      <t>ヘイキン</t>
    </rPh>
    <rPh sb="2" eb="5">
      <t>ニュウショシャ</t>
    </rPh>
    <rPh sb="5" eb="6">
      <t>スウ</t>
    </rPh>
    <phoneticPr fontId="7"/>
  </si>
  <si>
    <t>４（介護予防）短期入所療養介護</t>
  </si>
  <si>
    <t>では前３月間の利用実人員数又は利用延べ人数）の平均で算定。</t>
  </si>
  <si>
    <t>非常勤で兼務</t>
    <rPh sb="0" eb="3">
      <t>ヒジョウキン</t>
    </rPh>
    <rPh sb="4" eb="6">
      <t>ケンム</t>
    </rPh>
    <phoneticPr fontId="42"/>
  </si>
  <si>
    <t>10　地域密着型介護老人福祉施設入所者生活介護　</t>
  </si>
  <si>
    <t>12　介護老人保健施設</t>
  </si>
  <si>
    <t>備考</t>
    <rPh sb="0" eb="2">
      <t>ビコウ</t>
    </rPh>
    <phoneticPr fontId="7"/>
  </si>
  <si>
    <t>①に占める③の割合が35％以上</t>
    <rPh sb="2" eb="3">
      <t>シ</t>
    </rPh>
    <rPh sb="7" eb="9">
      <t>ワリアイ</t>
    </rPh>
    <rPh sb="13" eb="15">
      <t>イジョウ</t>
    </rPh>
    <phoneticPr fontId="7"/>
  </si>
  <si>
    <t>週平均の</t>
    <rPh sb="0" eb="3">
      <t>シュウヘイキン</t>
    </rPh>
    <phoneticPr fontId="7"/>
  </si>
  <si>
    <t>管 理 栄 養 士</t>
  </si>
  <si>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2"/>
  </si>
  <si>
    <t>排せつ支援加算に関する届出書</t>
    <rPh sb="0" eb="1">
      <t>ハイ</t>
    </rPh>
    <rPh sb="3" eb="5">
      <t>シエン</t>
    </rPh>
    <rPh sb="5" eb="7">
      <t>カサン</t>
    </rPh>
    <rPh sb="8" eb="9">
      <t>カン</t>
    </rPh>
    <rPh sb="11" eb="14">
      <t>トドケデショ</t>
    </rPh>
    <phoneticPr fontId="7"/>
  </si>
  <si>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7"/>
  </si>
  <si>
    <t>3 施設種別</t>
    <rPh sb="2" eb="4">
      <t>シセツ</t>
    </rPh>
    <rPh sb="4" eb="6">
      <t>シュベツ</t>
    </rPh>
    <phoneticPr fontId="7"/>
  </si>
  <si>
    <t>※「排泄支援に関わる者」には、共同で排泄支援計画を作成している者の職種及び氏名を記入してくだい。</t>
    <rPh sb="2" eb="6">
      <t>ハイセツシエン</t>
    </rPh>
    <rPh sb="18" eb="22">
      <t>ハイセツシエン</t>
    </rPh>
    <phoneticPr fontId="7"/>
  </si>
  <si>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7"/>
  </si>
  <si>
    <t>4 自立支援の状況</t>
    <rPh sb="2" eb="4">
      <t>ジリツ</t>
    </rPh>
    <rPh sb="4" eb="6">
      <t>シエン</t>
    </rPh>
    <rPh sb="7" eb="9">
      <t>ジョウキョウ</t>
    </rPh>
    <phoneticPr fontId="7"/>
  </si>
  <si>
    <t xml:space="preserve"> 事業所名</t>
    <rPh sb="1" eb="4">
      <t>ジギョウショ</t>
    </rPh>
    <rPh sb="4" eb="5">
      <t>メイ</t>
    </rPh>
    <phoneticPr fontId="7"/>
  </si>
  <si>
    <r>
      <t>障害者生活支援体制に関する届出書＜別紙１１</t>
    </r>
    <r>
      <rPr>
        <sz val="9"/>
        <color auto="1"/>
        <rFont val="HG丸ｺﾞｼｯｸM-PRO"/>
      </rPr>
      <t>＞</t>
    </r>
    <rPh sb="17" eb="19">
      <t>ベッシ</t>
    </rPh>
    <phoneticPr fontId="7"/>
  </si>
  <si>
    <t>担当者が受講した安全対策に係る外部研修</t>
    <rPh sb="4" eb="6">
      <t>ジュコウ</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</si>
  <si>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</si>
  <si>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（２）サービス提供体制強化加算（Ⅱ）</t>
    <rPh sb="7" eb="9">
      <t>テイキョウ</t>
    </rPh>
    <rPh sb="9" eb="11">
      <t>タイセイ</t>
    </rPh>
    <rPh sb="11" eb="13">
      <t>キョウカ</t>
    </rPh>
    <rPh sb="13" eb="15">
      <t>カサン</t>
    </rPh>
    <phoneticPr fontId="7"/>
  </si>
  <si>
    <t>(10) 氏　名</t>
  </si>
  <si>
    <t>（３）サービス提供体制強化加算（Ⅲ）</t>
    <rPh sb="7" eb="9">
      <t>テイキョウ</t>
    </rPh>
    <rPh sb="9" eb="11">
      <t>タイセイ</t>
    </rPh>
    <rPh sb="11" eb="13">
      <t>キョウカ</t>
    </rPh>
    <rPh sb="13" eb="15">
      <t>カサン</t>
    </rPh>
    <phoneticPr fontId="7"/>
  </si>
  <si>
    <t>(11)</t>
  </si>
  <si>
    <t>　　　 ※介護福祉士等の状況、常勤職員の状況、勤続年数の状況のうち、いずれか１つを満たすこと。</t>
  </si>
  <si>
    <t>備考１</t>
    <rPh sb="0" eb="2">
      <t>ビコウ</t>
    </rPh>
    <phoneticPr fontId="7"/>
  </si>
  <si>
    <t>備考２</t>
    <rPh sb="0" eb="2">
      <t>ビコウ</t>
    </rPh>
    <phoneticPr fontId="7"/>
  </si>
  <si>
    <t>①に占める②の割合が75％以上</t>
    <rPh sb="2" eb="3">
      <t>シ</t>
    </rPh>
    <rPh sb="7" eb="9">
      <t>ワリアイ</t>
    </rPh>
    <rPh sb="13" eb="15">
      <t>イジョウ</t>
    </rPh>
    <phoneticPr fontId="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</si>
  <si>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7"/>
  </si>
  <si>
    <t>1 サービス提供体制強化加算（Ⅰ）</t>
    <rPh sb="6" eb="8">
      <t>テイキョウ</t>
    </rPh>
    <rPh sb="8" eb="10">
      <t>タイセイ</t>
    </rPh>
    <rPh sb="10" eb="12">
      <t>キョウカ</t>
    </rPh>
    <rPh sb="12" eb="14">
      <t>カサン</t>
    </rPh>
    <phoneticPr fontId="7"/>
  </si>
  <si>
    <t>①に占める②の割合が80％以上</t>
    <rPh sb="2" eb="3">
      <t>シ</t>
    </rPh>
    <rPh sb="7" eb="9">
      <t>ワリアイ</t>
    </rPh>
    <rPh sb="13" eb="15">
      <t>イジョウ</t>
    </rPh>
    <phoneticPr fontId="7"/>
  </si>
  <si>
    <t>又は</t>
    <rPh sb="0" eb="1">
      <t>マタ</t>
    </rPh>
    <phoneticPr fontId="7"/>
  </si>
  <si>
    <t>①に占める②の割合が30％以上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</si>
  <si>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</si>
  <si>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7"/>
  </si>
  <si>
    <t>①のうち勤続年数７年以上の者の総数
　（常勤換算）</t>
  </si>
  <si>
    <t>ウ 空床利用型）</t>
    <rPh sb="2" eb="4">
      <t>クウショウ</t>
    </rPh>
    <rPh sb="4" eb="6">
      <t>リヨウ</t>
    </rPh>
    <rPh sb="6" eb="7">
      <t>ガタ</t>
    </rPh>
    <phoneticPr fontId="7"/>
  </si>
  <si>
    <t>②介護職員</t>
    <rPh sb="1" eb="3">
      <t>カイゴ</t>
    </rPh>
    <rPh sb="3" eb="5">
      <t>ショクイン</t>
    </rPh>
    <phoneticPr fontId="42"/>
  </si>
  <si>
    <t>実施
事業</t>
  </si>
  <si>
    <t>きゅう師</t>
    <rPh sb="3" eb="4">
      <t>シ</t>
    </rPh>
    <phoneticPr fontId="42"/>
  </si>
  <si>
    <t>○○　K子</t>
    <rPh sb="4" eb="5">
      <t>コ</t>
    </rPh>
    <phoneticPr fontId="42"/>
  </si>
  <si>
    <t>f</t>
  </si>
  <si>
    <t>r</t>
  </si>
  <si>
    <t>（夜勤）16:00～翌9:00勤務</t>
    <rPh sb="1" eb="3">
      <t>ヤキン</t>
    </rPh>
    <rPh sb="10" eb="11">
      <t>ヨク</t>
    </rPh>
    <rPh sb="15" eb="17">
      <t>キンム</t>
    </rPh>
    <phoneticPr fontId="4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</si>
  <si>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4" eb="45">
      <t>トウ</t>
    </rPh>
    <rPh sb="46" eb="48">
      <t>ナイヨウ</t>
    </rPh>
    <rPh sb="49" eb="50">
      <t>ソ</t>
    </rPh>
    <rPh sb="52" eb="54">
      <t>トリクミ</t>
    </rPh>
    <rPh sb="55" eb="56">
      <t>オコナ</t>
    </rPh>
    <phoneticPr fontId="7"/>
  </si>
  <si>
    <t>月</t>
    <rPh sb="0" eb="1">
      <t>ツキ</t>
    </rPh>
    <phoneticPr fontId="7"/>
  </si>
  <si>
    <t>の平均で算定。</t>
  </si>
  <si>
    <t>生産性向上推進体制加算</t>
    <rPh sb="0" eb="3">
      <t>セイサンセイ</t>
    </rPh>
    <rPh sb="3" eb="5">
      <t>コウジョウ</t>
    </rPh>
    <rPh sb="5" eb="7">
      <t>スイシン</t>
    </rPh>
    <rPh sb="7" eb="11">
      <t>タイセイカサン</t>
    </rPh>
    <phoneticPr fontId="7"/>
  </si>
  <si>
    <r>
      <t>日常生活継続支援加算に関する届出書＜別紙５</t>
    </r>
    <r>
      <rPr>
        <sz val="9"/>
        <color auto="1"/>
        <rFont val="HG丸ｺﾞｼｯｸM-PRO"/>
      </rPr>
      <t>＞</t>
    </r>
    <rPh sb="11" eb="12">
      <t>カン</t>
    </rPh>
    <rPh sb="14" eb="16">
      <t>トドケデ</t>
    </rPh>
    <rPh sb="16" eb="17">
      <t>ショ</t>
    </rPh>
    <rPh sb="18" eb="20">
      <t>ベッシ</t>
    </rPh>
    <phoneticPr fontId="7"/>
  </si>
  <si>
    <t>テクノロジーの導入による日常生活継続支援加算に関する届出書＜別紙５－３＞</t>
    <rPh sb="30" eb="32">
      <t>ベッシ</t>
    </rPh>
    <phoneticPr fontId="7"/>
  </si>
  <si>
    <t>（別紙６）</t>
  </si>
  <si>
    <r>
      <t>看護体制加算に係る届出書＜別紙６</t>
    </r>
    <r>
      <rPr>
        <sz val="9"/>
        <color auto="1"/>
        <rFont val="HG丸ｺﾞｼｯｸM-PRO"/>
      </rPr>
      <t>＞</t>
    </r>
    <rPh sb="13" eb="15">
      <t>ベッシ</t>
    </rPh>
    <phoneticPr fontId="7"/>
  </si>
  <si>
    <r>
      <t>夜勤職員配置加算に係る確認書＜別紙７</t>
    </r>
    <r>
      <rPr>
        <sz val="9"/>
        <color auto="1"/>
        <rFont val="HG丸ｺﾞｼｯｸM-PRO"/>
      </rPr>
      <t>＞</t>
    </r>
    <rPh sb="15" eb="17">
      <t>ベッシ</t>
    </rPh>
    <phoneticPr fontId="7"/>
  </si>
  <si>
    <r>
      <t>共同</t>
    </r>
    <r>
      <rPr>
        <sz val="11"/>
        <color theme="1"/>
        <rFont val="HGSｺﾞｼｯｸM"/>
      </rPr>
      <t>等する事業所等の名称</t>
    </r>
    <rPh sb="0" eb="2">
      <t>キョウドウ</t>
    </rPh>
    <rPh sb="2" eb="3">
      <t>トウ</t>
    </rPh>
    <rPh sb="5" eb="8">
      <t>ジギョウショ</t>
    </rPh>
    <rPh sb="8" eb="9">
      <t>トウ</t>
    </rPh>
    <rPh sb="10" eb="12">
      <t>メイショウ</t>
    </rPh>
    <phoneticPr fontId="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</si>
  <si>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7"/>
  </si>
  <si>
    <r>
      <t>生活機能向上連携加算に関する確認書＜別紙８</t>
    </r>
    <r>
      <rPr>
        <sz val="9"/>
        <color auto="1"/>
        <rFont val="HG丸ｺﾞｼｯｸM-PRO"/>
      </rPr>
      <t>＞</t>
    </r>
    <rPh sb="18" eb="20">
      <t>ベッシ</t>
    </rPh>
    <phoneticPr fontId="7"/>
  </si>
  <si>
    <r>
      <t>若年性認知症入所者受入加算に関する届出書＜別紙９</t>
    </r>
    <r>
      <rPr>
        <sz val="9"/>
        <color auto="1"/>
        <rFont val="HG丸ｺﾞｼｯｸM-PRO"/>
      </rPr>
      <t>＞</t>
    </r>
    <rPh sb="21" eb="23">
      <t>ベッシ</t>
    </rPh>
    <phoneticPr fontId="7"/>
  </si>
  <si>
    <t>（別紙１０）</t>
    <rPh sb="1" eb="3">
      <t>ベッシ</t>
    </rPh>
    <phoneticPr fontId="7"/>
  </si>
  <si>
    <t>（別紙１８）</t>
    <rPh sb="1" eb="3">
      <t>ベッシ</t>
    </rPh>
    <phoneticPr fontId="7"/>
  </si>
  <si>
    <t>2　高齢者施設等感染対策向上加算（Ⅱ）</t>
  </si>
  <si>
    <t>栄養マネジメント体制に関する届出書＜別紙１２＞</t>
    <rPh sb="18" eb="20">
      <t>ベッシ</t>
    </rPh>
    <phoneticPr fontId="7"/>
  </si>
  <si>
    <r>
      <t>療養食加算に関する届出書＜別紙９</t>
    </r>
    <r>
      <rPr>
        <sz val="9"/>
        <color auto="1"/>
        <rFont val="HG丸ｺﾞｼｯｸM-PRO"/>
      </rPr>
      <t>＞</t>
    </r>
    <rPh sb="13" eb="15">
      <t>ベッシ</t>
    </rPh>
    <phoneticPr fontId="7"/>
  </si>
  <si>
    <t>（別紙１３）</t>
    <rPh sb="1" eb="3">
      <t>ベッシ</t>
    </rPh>
    <phoneticPr fontId="7"/>
  </si>
  <si>
    <t>配置医師緊急時対応加算に係る届出書＜別紙13＞</t>
  </si>
  <si>
    <t>ウ：割合
（ イ ÷ ア ）</t>
    <rPh sb="2" eb="4">
      <t>ワリアイ</t>
    </rPh>
    <phoneticPr fontId="7"/>
  </si>
  <si>
    <t>（別紙１４）</t>
  </si>
  <si>
    <t>常勤換算</t>
    <rPh sb="0" eb="2">
      <t>ジョウキン</t>
    </rPh>
    <rPh sb="2" eb="4">
      <t>カンサン</t>
    </rPh>
    <phoneticPr fontId="7"/>
  </si>
  <si>
    <t>生活機能向上連携加算（Ⅱ）</t>
  </si>
  <si>
    <t>栄養マネジメント体制に関する届出書＜別紙４＞</t>
    <rPh sb="8" eb="10">
      <t>タイセイ</t>
    </rPh>
    <rPh sb="11" eb="12">
      <t>カン</t>
    </rPh>
    <rPh sb="14" eb="15">
      <t>トド</t>
    </rPh>
    <rPh sb="15" eb="16">
      <t>デ</t>
    </rPh>
    <rPh sb="16" eb="17">
      <t>ショ</t>
    </rPh>
    <rPh sb="18" eb="20">
      <t>ベッシ</t>
    </rPh>
    <phoneticPr fontId="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</si>
  <si>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7"/>
  </si>
  <si>
    <t>　　　６ 「認知症専門ケア加算」については、「認知症専門ケア加算に係る届出書」（別紙15）を添付してください。</t>
  </si>
  <si>
    <t>いいえ</t>
  </si>
  <si>
    <t>　　　３ 「割引｣を｢あり｣と記載する場合は「地域密着型サービス事業者等による介護給付費の割引に係る割引率の設定について」（別紙3）を添付してください。</t>
    <rPh sb="23" eb="25">
      <t>チイキ</t>
    </rPh>
    <rPh sb="25" eb="28">
      <t>ミッチャクガタ</t>
    </rPh>
    <phoneticPr fontId="7"/>
  </si>
  <si>
    <t>　　　５ 「栄養ケア・マネジメントの実施の有無」及び「栄養マネジメント強化体制」については、「栄養マネジメント体制に関する届出書」（別紙12）を添付してください。</t>
    <rPh sb="24" eb="25">
      <t>オヨ</t>
    </rPh>
    <rPh sb="27" eb="29">
      <t>エイヨウ</t>
    </rPh>
    <rPh sb="35" eb="37">
      <t>キョウカ</t>
    </rPh>
    <rPh sb="37" eb="39">
      <t>タイセイ</t>
    </rPh>
    <rPh sb="47" eb="49">
      <t>エイヨウ</t>
    </rPh>
    <rPh sb="58" eb="59">
      <t>カン</t>
    </rPh>
    <rPh sb="61" eb="63">
      <t>トドケデ</t>
    </rPh>
    <rPh sb="63" eb="64">
      <t>ショ</t>
    </rPh>
    <rPh sb="66" eb="68">
      <t>ベッシ</t>
    </rPh>
    <rPh sb="72" eb="74">
      <t>テンプ</t>
    </rPh>
    <phoneticPr fontId="7"/>
  </si>
  <si>
    <t>高齢者施設等感染対策向上加算Ⅰ</t>
  </si>
  <si>
    <t>　　　10 「日常生活継続支援加算」については、「日常生活継続支援加算に関する届出書」（別紙5）を添付してください。</t>
    <rPh sb="7" eb="9">
      <t>ニチジョウ</t>
    </rPh>
    <rPh sb="9" eb="11">
      <t>セイカツ</t>
    </rPh>
    <rPh sb="11" eb="13">
      <t>ケイゾク</t>
    </rPh>
    <rPh sb="13" eb="17">
      <t>シエンカサン</t>
    </rPh>
    <phoneticPr fontId="7"/>
  </si>
  <si>
    <r>
      <t>日常生活継続支援加算に関する確認書＜別紙５－１</t>
    </r>
    <r>
      <rPr>
        <sz val="9"/>
        <color auto="1"/>
        <rFont val="HG丸ｺﾞｼｯｸM-PRO"/>
      </rPr>
      <t>＞</t>
    </r>
    <rPh sb="18" eb="20">
      <t>ベッシ</t>
    </rPh>
    <phoneticPr fontId="7"/>
  </si>
  <si>
    <t>←</t>
  </si>
  <si>
    <t>（別紙８）</t>
    <rPh sb="1" eb="3">
      <t>ベッシ</t>
    </rPh>
    <phoneticPr fontId="7"/>
  </si>
  <si>
    <t>　　地域密着型サービス事業者又は地域密着型介護予防サービス事業者による介護給付費の割引に</t>
  </si>
  <si>
    <t>① 加算（Ⅱ）のデータ等により業務改善の取組による成果を確認</t>
  </si>
  <si>
    <t>入所者数を50で除した
数以上</t>
    <rPh sb="0" eb="3">
      <t>ニュウショシャ</t>
    </rPh>
    <rPh sb="3" eb="4">
      <t>スウ</t>
    </rPh>
    <rPh sb="8" eb="9">
      <t>ジョ</t>
    </rPh>
    <rPh sb="12" eb="13">
      <t>カズ</t>
    </rPh>
    <rPh sb="13" eb="15">
      <t>イジョウ</t>
    </rPh>
    <phoneticPr fontId="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</si>
  <si>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7"/>
  </si>
  <si>
    <t>　②　入所者に対する注意事項や病状等の情報共有並びに、曜日や時間帯ごとの配置医師又は協力医療機関との連絡方法や診察を依頼するタイミング等について、配置医師又は協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0" eb="32">
      <t>ジカン</t>
    </rPh>
    <rPh sb="32" eb="33">
      <t>オビ</t>
    </rPh>
    <rPh sb="36" eb="38">
      <t>ハイチ</t>
    </rPh>
    <rPh sb="38" eb="40">
      <t>イシ</t>
    </rPh>
    <rPh sb="40" eb="41">
      <t>マタ</t>
    </rPh>
    <rPh sb="42" eb="44">
      <t>キョウリョク</t>
    </rPh>
    <rPh sb="44" eb="46">
      <t>イリョウ</t>
    </rPh>
    <rPh sb="46" eb="48">
      <t>キカン</t>
    </rPh>
    <rPh sb="50" eb="52">
      <t>レンラク</t>
    </rPh>
    <rPh sb="52" eb="54">
      <t>ホウホウ</t>
    </rPh>
    <rPh sb="55" eb="57">
      <t>シンサツ</t>
    </rPh>
    <rPh sb="58" eb="60">
      <t>イライ</t>
    </rPh>
    <rPh sb="67" eb="68">
      <t>ナド</t>
    </rPh>
    <rPh sb="73" eb="75">
      <t>ハイチ</t>
    </rPh>
    <rPh sb="75" eb="77">
      <t>イシ</t>
    </rPh>
    <rPh sb="77" eb="78">
      <t>マタ</t>
    </rPh>
    <rPh sb="81" eb="83">
      <t>イリョウ</t>
    </rPh>
    <rPh sb="83" eb="85">
      <t>キカン</t>
    </rPh>
    <rPh sb="86" eb="88">
      <t>シセツ</t>
    </rPh>
    <rPh sb="89" eb="90">
      <t>アイダ</t>
    </rPh>
    <rPh sb="91" eb="94">
      <t>グタイテキ</t>
    </rPh>
    <rPh sb="95" eb="96">
      <t>ト</t>
    </rPh>
    <rPh sb="97" eb="98">
      <t>キ</t>
    </rPh>
    <phoneticPr fontId="7"/>
  </si>
  <si>
    <t>１　介護老人福祉施設</t>
  </si>
  <si>
    <t>(5)
ユニットリーダー</t>
  </si>
  <si>
    <t>◎</t>
  </si>
  <si>
    <t>○</t>
  </si>
  <si>
    <t>管理栄養士</t>
    <rPh sb="0" eb="2">
      <t>カンリ</t>
    </rPh>
    <rPh sb="2" eb="5">
      <t>エイヨウシ</t>
    </rPh>
    <phoneticPr fontId="42"/>
  </si>
  <si>
    <t>(6)
ユニット名</t>
    <rPh sb="8" eb="9">
      <t>メイ</t>
    </rPh>
    <phoneticPr fontId="42"/>
  </si>
  <si>
    <t>ユニット１</t>
  </si>
  <si>
    <t>ユニット２</t>
  </si>
  <si>
    <t>ユニット３</t>
  </si>
  <si>
    <t>(7) 
職種</t>
  </si>
  <si>
    <t>生活相談員</t>
    <rPh sb="0" eb="2">
      <t>セイカツ</t>
    </rPh>
    <rPh sb="2" eb="5">
      <t>ソウダンイン</t>
    </rPh>
    <phoneticPr fontId="42"/>
  </si>
  <si>
    <t>５　介護医療院</t>
  </si>
  <si>
    <t>看護職員</t>
    <rPh sb="0" eb="2">
      <t>カンゴ</t>
    </rPh>
    <rPh sb="2" eb="4">
      <t>ショクイン</t>
    </rPh>
    <phoneticPr fontId="42"/>
  </si>
  <si>
    <t>介護職員</t>
    <rPh sb="0" eb="2">
      <t>カイゴ</t>
    </rPh>
    <rPh sb="2" eb="4">
      <t>ショクイン</t>
    </rPh>
    <phoneticPr fontId="42"/>
  </si>
  <si>
    <t>C</t>
  </si>
  <si>
    <t>11　介護医療院</t>
    <rPh sb="3" eb="5">
      <t>カイゴ</t>
    </rPh>
    <rPh sb="5" eb="7">
      <t>イリョウ</t>
    </rPh>
    <rPh sb="7" eb="8">
      <t>イン</t>
    </rPh>
    <phoneticPr fontId="7"/>
  </si>
  <si>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7"/>
  </si>
  <si>
    <t>B</t>
  </si>
  <si>
    <t>(9) 資格</t>
    <rPh sb="4" eb="6">
      <t>シカク</t>
    </rPh>
    <phoneticPr fontId="42"/>
  </si>
  <si>
    <t>社会福祉主事任用資格</t>
    <rPh sb="0" eb="2">
      <t>シャカイ</t>
    </rPh>
    <rPh sb="2" eb="4">
      <t>フクシ</t>
    </rPh>
    <rPh sb="4" eb="6">
      <t>シュジ</t>
    </rPh>
    <rPh sb="6" eb="8">
      <t>ニンヨウ</t>
    </rPh>
    <rPh sb="8" eb="10">
      <t>シカク</t>
    </rPh>
    <phoneticPr fontId="42"/>
  </si>
  <si>
    <t>看護師</t>
    <rPh sb="0" eb="3">
      <t>カンゴシ</t>
    </rPh>
    <phoneticPr fontId="42"/>
  </si>
  <si>
    <t>一月あたりの平均値</t>
    <rPh sb="0" eb="1">
      <t>ヒト</t>
    </rPh>
    <rPh sb="1" eb="2">
      <t>ツキ</t>
    </rPh>
    <rPh sb="6" eb="8">
      <t>ヘイキン</t>
    </rPh>
    <rPh sb="8" eb="9">
      <t>アタイ</t>
    </rPh>
    <phoneticPr fontId="7"/>
  </si>
  <si>
    <t>看護師</t>
    <rPh sb="0" eb="3">
      <t>カンゴシ</t>
    </rPh>
    <phoneticPr fontId="60"/>
  </si>
  <si>
    <t>介護福祉士</t>
    <rPh sb="0" eb="2">
      <t>カイゴ</t>
    </rPh>
    <rPh sb="2" eb="5">
      <t>フクシシ</t>
    </rPh>
    <phoneticPr fontId="42"/>
  </si>
  <si>
    <t xml:space="preserve">　ⅱ 職員全員がインカム等のICTを使用 </t>
    <rPh sb="3" eb="5">
      <t>ショクイン</t>
    </rPh>
    <rPh sb="5" eb="7">
      <t>ゼンイン</t>
    </rPh>
    <rPh sb="12" eb="13">
      <t>トウ</t>
    </rPh>
    <rPh sb="18" eb="20">
      <t>シヨウ</t>
    </rPh>
    <phoneticPr fontId="7"/>
  </si>
  <si>
    <t>①看護職員</t>
    <rPh sb="1" eb="3">
      <t>カンゴ</t>
    </rPh>
    <rPh sb="3" eb="5">
      <t>ショクイン</t>
    </rPh>
    <phoneticPr fontId="42"/>
  </si>
  <si>
    <t>勤務形態</t>
    <rPh sb="0" eb="2">
      <t>キンム</t>
    </rPh>
    <rPh sb="2" eb="4">
      <t>ケイタイ</t>
    </rPh>
    <phoneticPr fontId="42"/>
  </si>
  <si>
    <t>D</t>
  </si>
  <si>
    <t>合計</t>
    <rPh sb="0" eb="2">
      <t>ゴウケイ</t>
    </rPh>
    <phoneticPr fontId="42"/>
  </si>
  <si>
    <t>■ 常勤換算方法による人数</t>
    <rPh sb="2" eb="4">
      <t>ジョウキン</t>
    </rPh>
    <rPh sb="4" eb="6">
      <t>カンサン</t>
    </rPh>
    <rPh sb="6" eb="8">
      <t>ホウホウ</t>
    </rPh>
    <rPh sb="11" eb="13">
      <t>ニンズウ</t>
    </rPh>
    <phoneticPr fontId="42"/>
  </si>
  <si>
    <t>介護職員</t>
    <rPh sb="0" eb="2">
      <t>カイゴ</t>
    </rPh>
    <rPh sb="2" eb="4">
      <t>ショクイン</t>
    </rPh>
    <phoneticPr fontId="7"/>
  </si>
  <si>
    <t>常勤換算の</t>
    <rPh sb="0" eb="2">
      <t>ジョウキン</t>
    </rPh>
    <rPh sb="2" eb="4">
      <t>カンサン</t>
    </rPh>
    <phoneticPr fontId="42"/>
  </si>
  <si>
    <t>介護職員等特定処遇改善加算</t>
  </si>
  <si>
    <t>■ 看護職員の常勤換算方法による人数</t>
    <rPh sb="2" eb="4">
      <t>カンゴ</t>
    </rPh>
    <rPh sb="4" eb="6">
      <t>ショクイン</t>
    </rPh>
    <rPh sb="7" eb="9">
      <t>ジョウキン</t>
    </rPh>
    <rPh sb="9" eb="11">
      <t>カンサン</t>
    </rPh>
    <rPh sb="11" eb="13">
      <t>ホウホウ</t>
    </rPh>
    <rPh sb="16" eb="18">
      <t>ニンズウ</t>
    </rPh>
    <phoneticPr fontId="42"/>
  </si>
  <si>
    <t>常勤換算方法対象外の</t>
    <rPh sb="0" eb="2">
      <t>ジョウキン</t>
    </rPh>
    <rPh sb="2" eb="4">
      <t>カンサン</t>
    </rPh>
    <rPh sb="4" eb="6">
      <t>ホウホウ</t>
    </rPh>
    <rPh sb="6" eb="9">
      <t>タイショウガイ</t>
    </rPh>
    <phoneticPr fontId="42"/>
  </si>
  <si>
    <t>常勤の従業者の人数</t>
  </si>
  <si>
    <t>勤務時間数合計</t>
    <rPh sb="0" eb="2">
      <t>キンム</t>
    </rPh>
    <rPh sb="2" eb="5">
      <t>ジカンスウ</t>
    </rPh>
    <rPh sb="5" eb="7">
      <t>ゴウケイ</t>
    </rPh>
    <phoneticPr fontId="42"/>
  </si>
  <si>
    <t>○○　B子</t>
    <rPh sb="4" eb="5">
      <t>コ</t>
    </rPh>
    <phoneticPr fontId="42"/>
  </si>
  <si>
    <t>○○　C太</t>
    <rPh sb="4" eb="5">
      <t>タ</t>
    </rPh>
    <phoneticPr fontId="42"/>
  </si>
  <si>
    <t>○○　D美</t>
    <rPh sb="4" eb="5">
      <t>ウツク</t>
    </rPh>
    <phoneticPr fontId="42"/>
  </si>
  <si>
    <t>常勤換算後</t>
    <rPh sb="0" eb="2">
      <t>ジョウキン</t>
    </rPh>
    <rPh sb="2" eb="4">
      <t>カンサン</t>
    </rPh>
    <rPh sb="4" eb="5">
      <t>ゴ</t>
    </rPh>
    <phoneticPr fontId="7"/>
  </si>
  <si>
    <t>○○　E夫</t>
    <rPh sb="4" eb="5">
      <t>オット</t>
    </rPh>
    <phoneticPr fontId="42"/>
  </si>
  <si>
    <t>○○　J太郎</t>
    <rPh sb="4" eb="6">
      <t>タロウ</t>
    </rPh>
    <phoneticPr fontId="42"/>
  </si>
  <si>
    <t>○○　L太</t>
    <rPh sb="4" eb="5">
      <t>タ</t>
    </rPh>
    <phoneticPr fontId="42"/>
  </si>
  <si>
    <t>○○　M子</t>
    <rPh sb="4" eb="5">
      <t>コ</t>
    </rPh>
    <phoneticPr fontId="42"/>
  </si>
  <si>
    <t>○○　N男</t>
    <rPh sb="4" eb="5">
      <t>オトコ</t>
    </rPh>
    <phoneticPr fontId="42"/>
  </si>
  <si>
    <t>○○　P子</t>
    <rPh sb="4" eb="5">
      <t>コ</t>
    </rPh>
    <phoneticPr fontId="42"/>
  </si>
  <si>
    <t>○○　R次郎</t>
    <rPh sb="4" eb="6">
      <t>ジロウ</t>
    </rPh>
    <phoneticPr fontId="42"/>
  </si>
  <si>
    <t>ai</t>
  </si>
  <si>
    <t>○○　S子</t>
    <rPh sb="4" eb="5">
      <t>コ</t>
    </rPh>
    <phoneticPr fontId="42"/>
  </si>
  <si>
    <t>○○　T太</t>
    <rPh sb="4" eb="5">
      <t>タ</t>
    </rPh>
    <phoneticPr fontId="42"/>
  </si>
  <si>
    <t>○○　W子</t>
    <rPh sb="4" eb="5">
      <t>コ</t>
    </rPh>
    <phoneticPr fontId="42"/>
  </si>
  <si>
    <t>○○　Y子</t>
    <rPh sb="4" eb="5">
      <t>コ</t>
    </rPh>
    <phoneticPr fontId="42"/>
  </si>
  <si>
    <t>○○　Z男</t>
    <rPh sb="4" eb="5">
      <t>オトコ</t>
    </rPh>
    <phoneticPr fontId="42"/>
  </si>
  <si>
    <t>○○　AA三郎</t>
    <rPh sb="5" eb="7">
      <t>サブロウ</t>
    </rPh>
    <phoneticPr fontId="42"/>
  </si>
  <si>
    <t>常勤の従業者が</t>
    <rPh sb="0" eb="2">
      <t>ジョウキン</t>
    </rPh>
    <rPh sb="3" eb="6">
      <t>ジュウギョウシャ</t>
    </rPh>
    <phoneticPr fontId="42"/>
  </si>
  <si>
    <t>　・「数式」タブ　⇒　「名前の定義」を選択</t>
    <rPh sb="3" eb="5">
      <t>スウシキ</t>
    </rPh>
    <rPh sb="12" eb="14">
      <t>ナマエ</t>
    </rPh>
    <rPh sb="15" eb="17">
      <t>テイギ</t>
    </rPh>
    <rPh sb="19" eb="21">
      <t>センタク</t>
    </rPh>
    <phoneticPr fontId="42"/>
  </si>
  <si>
    <t>常勤換算方法による人数</t>
    <rPh sb="0" eb="2">
      <t>ジョウキン</t>
    </rPh>
    <rPh sb="2" eb="4">
      <t>カンサン</t>
    </rPh>
    <rPh sb="4" eb="6">
      <t>ホウホウ</t>
    </rPh>
    <rPh sb="9" eb="11">
      <t>ニンズウ</t>
    </rPh>
    <phoneticPr fontId="42"/>
  </si>
  <si>
    <t>基準：</t>
    <rPh sb="0" eb="2">
      <t>キジュン</t>
    </rPh>
    <phoneticPr fontId="42"/>
  </si>
  <si>
    <t>常勤換算の対象時間数</t>
    <rPh sb="0" eb="2">
      <t>ジョウキン</t>
    </rPh>
    <rPh sb="2" eb="4">
      <t>カンサン</t>
    </rPh>
    <rPh sb="5" eb="7">
      <t>タイショウ</t>
    </rPh>
    <rPh sb="7" eb="9">
      <t>ジカン</t>
    </rPh>
    <rPh sb="9" eb="10">
      <t>スウ</t>
    </rPh>
    <phoneticPr fontId="42"/>
  </si>
  <si>
    <t>週</t>
  </si>
  <si>
    <t>シフト記号</t>
    <rPh sb="3" eb="5">
      <t>キゴウ</t>
    </rPh>
    <phoneticPr fontId="61"/>
  </si>
  <si>
    <t>勤務時間数</t>
    <rPh sb="0" eb="2">
      <t>キンム</t>
    </rPh>
    <rPh sb="2" eb="5">
      <t>ジカンスウ</t>
    </rPh>
    <phoneticPr fontId="42"/>
  </si>
  <si>
    <t>地域の医師会の名称（※１）</t>
    <rPh sb="0" eb="2">
      <t>チイキ</t>
    </rPh>
    <rPh sb="3" eb="6">
      <t>イシカイ</t>
    </rPh>
    <rPh sb="7" eb="9">
      <t>メイショウ</t>
    </rPh>
    <phoneticPr fontId="7"/>
  </si>
  <si>
    <t>＝</t>
  </si>
  <si>
    <t>常勤換算後の人数</t>
    <rPh sb="0" eb="2">
      <t>ジョウキン</t>
    </rPh>
    <rPh sb="2" eb="4">
      <t>カンサン</t>
    </rPh>
    <rPh sb="4" eb="5">
      <t>ゴ</t>
    </rPh>
    <rPh sb="6" eb="8">
      <t>ニンズウ</t>
    </rPh>
    <phoneticPr fontId="42"/>
  </si>
  <si>
    <t>（小数点第2位以下切り捨て）</t>
    <rPh sb="1" eb="4">
      <t>ショウスウテン</t>
    </rPh>
    <rPh sb="4" eb="5">
      <t>ダイ</t>
    </rPh>
    <rPh sb="6" eb="7">
      <t>イ</t>
    </rPh>
    <rPh sb="7" eb="9">
      <t>イカ</t>
    </rPh>
    <rPh sb="9" eb="10">
      <t>キ</t>
    </rPh>
    <rPh sb="11" eb="12">
      <t>ス</t>
    </rPh>
    <phoneticPr fontId="42"/>
  </si>
  <si>
    <t>1週目</t>
    <rPh sb="1" eb="2">
      <t>シュウ</t>
    </rPh>
    <rPh sb="2" eb="3">
      <t>メ</t>
    </rPh>
    <phoneticPr fontId="42"/>
  </si>
  <si>
    <t>-</t>
  </si>
  <si>
    <t>■ 介護職員の常勤換算方法による人数</t>
    <rPh sb="2" eb="4">
      <t>カイゴ</t>
    </rPh>
    <rPh sb="4" eb="6">
      <t>ショクイン</t>
    </rPh>
    <rPh sb="7" eb="9">
      <t>ジョウキン</t>
    </rPh>
    <rPh sb="9" eb="11">
      <t>カンサン</t>
    </rPh>
    <rPh sb="11" eb="13">
      <t>ホウホウ</t>
    </rPh>
    <rPh sb="16" eb="18">
      <t>ニンズウ</t>
    </rPh>
    <phoneticPr fontId="42"/>
  </si>
  <si>
    <t>令和</t>
    <rPh sb="0" eb="2">
      <t>レイワ</t>
    </rPh>
    <phoneticPr fontId="42"/>
  </si>
  <si>
    <t>2週目</t>
    <rPh sb="1" eb="2">
      <t>シュウ</t>
    </rPh>
    <rPh sb="2" eb="3">
      <t>メ</t>
    </rPh>
    <phoneticPr fontId="42"/>
  </si>
  <si>
    <t>３．常勤換算方法による計算</t>
    <rPh sb="2" eb="4">
      <t>ジョウキン</t>
    </rPh>
    <rPh sb="4" eb="6">
      <t>カンサン</t>
    </rPh>
    <rPh sb="6" eb="8">
      <t>ホウホウ</t>
    </rPh>
    <rPh sb="11" eb="13">
      <t>ケイサン</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</si>
  <si>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</si>
  <si>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　E列・・・「生活相談員」</t>
    <rPh sb="2" eb="3">
      <t>レツ</t>
    </rPh>
    <rPh sb="7" eb="9">
      <t>セイカツ</t>
    </rPh>
    <rPh sb="9" eb="12">
      <t>ソウダンイン</t>
    </rPh>
    <phoneticPr fontId="42"/>
  </si>
  <si>
    <t>年</t>
    <rPh sb="0" eb="1">
      <t>ネン</t>
    </rPh>
    <phoneticPr fontId="42"/>
  </si>
  <si>
    <t>月</t>
    <rPh sb="0" eb="1">
      <t>ゲツ</t>
    </rPh>
    <phoneticPr fontId="4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</si>
  <si>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2"/>
  </si>
  <si>
    <t>(4) 入所者数（利用者数）</t>
    <rPh sb="4" eb="7">
      <t>ニュウショシャ</t>
    </rPh>
    <rPh sb="7" eb="8">
      <t>スウ</t>
    </rPh>
    <rPh sb="9" eb="12">
      <t>リヨウシャ</t>
    </rPh>
    <rPh sb="12" eb="13">
      <t>スウ</t>
    </rPh>
    <phoneticPr fontId="42"/>
  </si>
  <si>
    <t>（勤務形態の記号）</t>
    <rPh sb="1" eb="3">
      <t>キンム</t>
    </rPh>
    <rPh sb="3" eb="5">
      <t>ケイタイ</t>
    </rPh>
    <rPh sb="6" eb="8">
      <t>キゴウ</t>
    </rPh>
    <phoneticPr fontId="42"/>
  </si>
  <si>
    <t>記号</t>
    <rPh sb="0" eb="2">
      <t>キゴウ</t>
    </rPh>
    <phoneticPr fontId="42"/>
  </si>
  <si>
    <t>4週目</t>
    <rPh sb="1" eb="2">
      <t>シュウ</t>
    </rPh>
    <rPh sb="2" eb="3">
      <t>メ</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</si>
  <si>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</si>
  <si>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事業所名（</t>
    <rPh sb="0" eb="3">
      <t>ジギョウショ</t>
    </rPh>
    <rPh sb="3" eb="4">
      <t>メイ</t>
    </rPh>
    <phoneticPr fontId="42"/>
  </si>
  <si>
    <t>区分</t>
    <rPh sb="0" eb="2">
      <t>クブン</t>
    </rPh>
    <phoneticPr fontId="42"/>
  </si>
  <si>
    <t>常勤で専従</t>
    <rPh sb="0" eb="2">
      <t>ジョウキン</t>
    </rPh>
    <rPh sb="3" eb="5">
      <t>センジュウ</t>
    </rPh>
    <phoneticPr fontId="42"/>
  </si>
  <si>
    <t>常勤で兼務</t>
    <rPh sb="0" eb="2">
      <t>ジョウキン</t>
    </rPh>
    <rPh sb="3" eb="5">
      <t>ケンム</t>
    </rPh>
    <phoneticPr fontId="42"/>
  </si>
  <si>
    <t>指定介護老人福祉施設（ユニット型）</t>
    <rPh sb="0" eb="2">
      <t>シテイ</t>
    </rPh>
    <rPh sb="2" eb="4">
      <t>カイゴ</t>
    </rPh>
    <rPh sb="4" eb="6">
      <t>ロウジン</t>
    </rPh>
    <rPh sb="6" eb="8">
      <t>フクシ</t>
    </rPh>
    <rPh sb="8" eb="10">
      <t>シセツ</t>
    </rPh>
    <rPh sb="15" eb="16">
      <t>ガタ</t>
    </rPh>
    <phoneticPr fontId="42"/>
  </si>
  <si>
    <t>○○○○</t>
  </si>
  <si>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2"/>
  </si>
  <si>
    <t>5週目</t>
    <rPh sb="1" eb="2">
      <t>シュウ</t>
    </rPh>
    <rPh sb="2" eb="3">
      <t>メ</t>
    </rPh>
    <phoneticPr fontId="42"/>
  </si>
  <si>
    <t>当月の日数</t>
    <rPh sb="0" eb="2">
      <t>トウゲツ</t>
    </rPh>
    <rPh sb="3" eb="5">
      <t>ニッスウ</t>
    </rPh>
    <phoneticPr fontId="42"/>
  </si>
  <si>
    <t>時間/週</t>
    <rPh sb="0" eb="2">
      <t>ジカン</t>
    </rPh>
    <rPh sb="3" eb="4">
      <t>シュウ</t>
    </rPh>
    <phoneticPr fontId="42"/>
  </si>
  <si>
    <t>予定</t>
  </si>
  <si>
    <t>看護職員を兼務</t>
  </si>
  <si>
    <t>日</t>
    <rPh sb="0" eb="1">
      <t>ニチ</t>
    </rPh>
    <phoneticPr fontId="42"/>
  </si>
  <si>
    <t>g</t>
  </si>
  <si>
    <t>k</t>
  </si>
  <si>
    <t>m</t>
  </si>
  <si>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7"/>
  </si>
  <si>
    <t>n</t>
  </si>
  <si>
    <t>o</t>
  </si>
  <si>
    <t>p</t>
  </si>
  <si>
    <t>　　常勤換算方法とは、非常勤の従業者について「事業所の従業者の勤務延時間数を当該事業所において常勤の従業者が勤務すべき時間数で</t>
  </si>
  <si>
    <t>q</t>
  </si>
  <si>
    <t>s</t>
  </si>
  <si>
    <t>t</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</si>
  <si>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2"/>
  </si>
  <si>
    <t>v</t>
  </si>
  <si>
    <t>w</t>
  </si>
  <si>
    <t>x</t>
  </si>
  <si>
    <t>y</t>
  </si>
  <si>
    <t>aa</t>
  </si>
  <si>
    <t>ab</t>
  </si>
  <si>
    <t>ac</t>
  </si>
  <si>
    <t>ag</t>
  </si>
  <si>
    <t>ah</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</si>
  <si>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</si>
  <si>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</si>
  <si>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勤務時間</t>
    <rPh sb="0" eb="2">
      <t>キンム</t>
    </rPh>
    <rPh sb="2" eb="4">
      <t>ジカン</t>
    </rPh>
    <phoneticPr fontId="42"/>
  </si>
  <si>
    <t>１５％以上</t>
    <rPh sb="3" eb="5">
      <t>イジョウ</t>
    </rPh>
    <phoneticPr fontId="7"/>
  </si>
  <si>
    <t>始業時刻</t>
    <rPh sb="0" eb="2">
      <t>シギョウ</t>
    </rPh>
    <rPh sb="2" eb="4">
      <t>ジコク</t>
    </rPh>
    <phoneticPr fontId="42"/>
  </si>
  <si>
    <t>うち、休憩時間</t>
    <rPh sb="3" eb="5">
      <t>キュウケイ</t>
    </rPh>
    <rPh sb="5" eb="7">
      <t>ジカン</t>
    </rPh>
    <phoneticPr fontId="42"/>
  </si>
  <si>
    <t>自由記載欄</t>
    <rPh sb="0" eb="2">
      <t>ジユウ</t>
    </rPh>
    <rPh sb="2" eb="4">
      <t>キサイ</t>
    </rPh>
    <rPh sb="4" eb="5">
      <t>ラン</t>
    </rPh>
    <phoneticPr fontId="42"/>
  </si>
  <si>
    <t xml:space="preserve">   勤務時間数のみを入力してください。</t>
  </si>
  <si>
    <t xml:space="preserve">   入力の補助を目的とするものですので、結果に誤りがないかご確認ください。</t>
  </si>
  <si>
    <t>≪提出不要≫</t>
    <rPh sb="1" eb="3">
      <t>テイシュツ</t>
    </rPh>
    <rPh sb="3" eb="5">
      <t>フヨウ</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</si>
  <si>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</si>
  <si>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</si>
  <si>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2"/>
  </si>
  <si>
    <t>　(5) ユニットリーダーに以下の印をつけてください。</t>
    <rPh sb="14" eb="16">
      <t>イカ</t>
    </rPh>
    <rPh sb="17" eb="18">
      <t>シルシ</t>
    </rPh>
    <phoneticPr fontId="4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</si>
  <si>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</si>
  <si>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</si>
  <si>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2"/>
  </si>
  <si>
    <t>　　  原則、そのユニットを並べて記載してください。</t>
    <rPh sb="4" eb="6">
      <t>ゲンソク</t>
    </rPh>
    <rPh sb="14" eb="15">
      <t>ナラ</t>
    </rPh>
    <rPh sb="17" eb="19">
      <t>キサイ</t>
    </rPh>
    <phoneticPr fontId="4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</si>
  <si>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</si>
  <si>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</si>
  <si>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</si>
  <si>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</si>
  <si>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</si>
  <si>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</si>
  <si>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</si>
  <si>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</si>
  <si>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</si>
  <si>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</si>
  <si>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</si>
  <si>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2"/>
  </si>
  <si>
    <t>・・・プルダウンから選択して入力する必要がある箇所です。</t>
    <rPh sb="10" eb="12">
      <t>センタク</t>
    </rPh>
    <rPh sb="14" eb="16">
      <t>ニュウリョク</t>
    </rPh>
    <rPh sb="18" eb="20">
      <t>ヒツヨウ</t>
    </rPh>
    <rPh sb="23" eb="25">
      <t>カショ</t>
    </rPh>
    <phoneticPr fontId="4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</si>
  <si>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</si>
  <si>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①　a</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</si>
  <si>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</si>
  <si>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非常勤で兼務</t>
    <rPh sb="0" eb="1">
      <t>ヒ</t>
    </rPh>
    <rPh sb="1" eb="3">
      <t>ジョウキン</t>
    </rPh>
    <rPh sb="4" eb="6">
      <t>ケンム</t>
    </rPh>
    <phoneticPr fontId="42"/>
  </si>
  <si>
    <t>１．サービス種別</t>
    <rPh sb="6" eb="8">
      <t>シュベツ</t>
    </rPh>
    <phoneticPr fontId="42"/>
  </si>
  <si>
    <t>２．職種名・資格名称</t>
    <rPh sb="2" eb="4">
      <t>ショクシュ</t>
    </rPh>
    <rPh sb="4" eb="5">
      <t>メイ</t>
    </rPh>
    <rPh sb="6" eb="8">
      <t>シカク</t>
    </rPh>
    <rPh sb="8" eb="10">
      <t>メイショウ</t>
    </rPh>
    <phoneticPr fontId="42"/>
  </si>
  <si>
    <t>資格</t>
    <rPh sb="0" eb="2">
      <t>シカク</t>
    </rPh>
    <phoneticPr fontId="42"/>
  </si>
  <si>
    <t>６　１か月当たりの療養指導の回数，時間</t>
    <rPh sb="4" eb="5">
      <t>ゲツ</t>
    </rPh>
    <rPh sb="5" eb="6">
      <t>ア</t>
    </rPh>
    <rPh sb="9" eb="11">
      <t>リョウヨウ</t>
    </rPh>
    <rPh sb="11" eb="13">
      <t>シドウ</t>
    </rPh>
    <rPh sb="14" eb="16">
      <t>カイスウ</t>
    </rPh>
    <rPh sb="17" eb="19">
      <t>ジカン</t>
    </rPh>
    <phoneticPr fontId="7"/>
  </si>
  <si>
    <t>サービス種別</t>
    <rPh sb="4" eb="6">
      <t>シュベツ</t>
    </rPh>
    <phoneticPr fontId="42"/>
  </si>
  <si>
    <t>指定介護老人福祉施設（従来型）</t>
    <rPh sb="0" eb="2">
      <t>シテイ</t>
    </rPh>
    <rPh sb="2" eb="4">
      <t>カイゴ</t>
    </rPh>
    <rPh sb="4" eb="6">
      <t>ロウジン</t>
    </rPh>
    <rPh sb="6" eb="8">
      <t>フクシ</t>
    </rPh>
    <rPh sb="8" eb="10">
      <t>シセツ</t>
    </rPh>
    <rPh sb="11" eb="13">
      <t>ジュウライ</t>
    </rPh>
    <rPh sb="13" eb="14">
      <t>ガタ</t>
    </rPh>
    <phoneticPr fontId="42"/>
  </si>
  <si>
    <r>
      <t>サービス提供体制強化加算に関する届出書＜別紙２４</t>
    </r>
    <r>
      <rPr>
        <sz val="9"/>
        <color auto="1"/>
        <rFont val="HG丸ｺﾞｼｯｸM-PRO"/>
      </rPr>
      <t>＞</t>
    </r>
    <rPh sb="20" eb="22">
      <t>ベッシ</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</si>
  <si>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</si>
  <si>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2"/>
  </si>
  <si>
    <t>短期入所生活介護（従来型）</t>
    <rPh sb="0" eb="2">
      <t>タンキ</t>
    </rPh>
    <rPh sb="2" eb="4">
      <t>ニュウショ</t>
    </rPh>
    <rPh sb="4" eb="6">
      <t>セイカツ</t>
    </rPh>
    <rPh sb="6" eb="8">
      <t>カイゴ</t>
    </rPh>
    <rPh sb="9" eb="11">
      <t>ジュウライ</t>
    </rPh>
    <rPh sb="11" eb="12">
      <t>ガタ</t>
    </rPh>
    <phoneticPr fontId="4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</si>
  <si>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</si>
  <si>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</si>
  <si>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2"/>
  </si>
  <si>
    <t>　C列・・・「管理者」</t>
    <rPh sb="2" eb="3">
      <t>レツ</t>
    </rPh>
    <rPh sb="7" eb="10">
      <t>カンリシャ</t>
    </rPh>
    <phoneticPr fontId="42"/>
  </si>
  <si>
    <t>　F列・・・「看護職員」</t>
    <rPh sb="2" eb="3">
      <t>レツ</t>
    </rPh>
    <rPh sb="7" eb="9">
      <t>カンゴ</t>
    </rPh>
    <rPh sb="9" eb="11">
      <t>ショクイン</t>
    </rPh>
    <phoneticPr fontId="42"/>
  </si>
  <si>
    <t>　H列・・・「栄養士」</t>
    <rPh sb="2" eb="3">
      <t>レツ</t>
    </rPh>
    <rPh sb="7" eb="10">
      <t>エイヨウシ</t>
    </rPh>
    <phoneticPr fontId="4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</si>
  <si>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</si>
  <si>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　J列・・・「介護支援専門員」</t>
    <rPh sb="2" eb="3">
      <t>レツ</t>
    </rPh>
    <rPh sb="7" eb="9">
      <t>カイゴ</t>
    </rPh>
    <rPh sb="9" eb="11">
      <t>シエン</t>
    </rPh>
    <rPh sb="11" eb="14">
      <t>センモンイン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</si>
  <si>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</si>
  <si>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</si>
  <si>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</si>
  <si>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</si>
  <si>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</si>
  <si>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准看護師</t>
    <rPh sb="0" eb="4">
      <t>ジュンカンゴシ</t>
    </rPh>
    <phoneticPr fontId="42"/>
  </si>
  <si>
    <t>理学療法士</t>
    <rPh sb="0" eb="2">
      <t>リガク</t>
    </rPh>
    <rPh sb="2" eb="5">
      <t>リョウホウシ</t>
    </rPh>
    <phoneticPr fontId="42"/>
  </si>
  <si>
    <t>言語聴覚士</t>
    <rPh sb="0" eb="2">
      <t>ゲンゴ</t>
    </rPh>
    <rPh sb="2" eb="5">
      <t>チョウカクシ</t>
    </rPh>
    <phoneticPr fontId="42"/>
  </si>
  <si>
    <t>柔道整復師</t>
    <rPh sb="0" eb="2">
      <t>ジュウドウ</t>
    </rPh>
    <rPh sb="2" eb="5">
      <t>セイフクシ</t>
    </rPh>
    <phoneticPr fontId="42"/>
  </si>
  <si>
    <t>あん摩マッサージ指圧師</t>
    <rPh sb="2" eb="3">
      <t>マ</t>
    </rPh>
    <rPh sb="8" eb="11">
      <t>シアツシ</t>
    </rPh>
    <phoneticPr fontId="42"/>
  </si>
  <si>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7" eb="28">
      <t>ネン</t>
    </rPh>
    <rPh sb="33" eb="34">
      <t>ガツ</t>
    </rPh>
    <rPh sb="34" eb="35">
      <t>ブン</t>
    </rPh>
    <phoneticPr fontId="7"/>
  </si>
  <si>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7"/>
  </si>
  <si>
    <t>職　種</t>
    <rPh sb="0" eb="3">
      <t>ショクシュ</t>
    </rPh>
    <phoneticPr fontId="7"/>
  </si>
  <si>
    <t>常勤職員が勤務すべき１週あたりの勤務時間　[就業規則等で定められた１週あたりの勤務時間]　　（　　　　　　　）時間／週</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</si>
  <si>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7"/>
  </si>
  <si>
    <t>備考１　申請する事業に係る従業者全員（管理者を含む）について、４週間分の勤務すべき時間数を各日ごとに記載してください。記載欄が不足する場合は追加してください。</t>
    <rPh sb="0" eb="2">
      <t>ビコウ</t>
    </rPh>
    <phoneticPr fontId="7"/>
  </si>
  <si>
    <t>　　　　　※＊欄に当該月の曜日を記入すること。</t>
    <rPh sb="7" eb="8">
      <t>ラン</t>
    </rPh>
    <rPh sb="9" eb="11">
      <t>トウガイ</t>
    </rPh>
    <rPh sb="11" eb="12">
      <t>ツキ</t>
    </rPh>
    <rPh sb="13" eb="15">
      <t>ヨウビ</t>
    </rPh>
    <rPh sb="16" eb="18">
      <t>キニュウ</t>
    </rPh>
    <phoneticPr fontId="7"/>
  </si>
  <si>
    <t>　　　　を提出してください。</t>
  </si>
  <si>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</si>
  <si>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各種指標に関する調査結果</t>
    <rPh sb="0" eb="2">
      <t>カクシュ</t>
    </rPh>
    <rPh sb="2" eb="4">
      <t>シヒョウ</t>
    </rPh>
    <rPh sb="5" eb="6">
      <t>カン</t>
    </rPh>
    <rPh sb="8" eb="12">
      <t>チョウサケッカ</t>
    </rPh>
    <phoneticPr fontId="7"/>
  </si>
  <si>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7"/>
  </si>
  <si>
    <t>　　５　☆勤務時間には、各事業所で設定する勤務時間を記載してください。また勤務表には、勤務時間に記載した時間に対応するアルファベット（小文字）を用いてください。記載欄が不足する場合は追加してください。</t>
    <rPh sb="5" eb="7">
      <t>キンム</t>
    </rPh>
    <rPh sb="7" eb="9">
      <t>ジカン</t>
    </rPh>
    <rPh sb="12" eb="16">
      <t>カクジギョウショ</t>
    </rPh>
    <rPh sb="17" eb="19">
      <t>セッテイ</t>
    </rPh>
    <rPh sb="21" eb="23">
      <t>キンム</t>
    </rPh>
    <rPh sb="23" eb="25">
      <t>ジカン</t>
    </rPh>
    <rPh sb="26" eb="28">
      <t>キサイ</t>
    </rPh>
    <rPh sb="43" eb="45">
      <t>キンム</t>
    </rPh>
    <rPh sb="45" eb="47">
      <t>ジカン</t>
    </rPh>
    <rPh sb="48" eb="50">
      <t>キサイ</t>
    </rPh>
    <rPh sb="52" eb="54">
      <t>ジカン</t>
    </rPh>
    <rPh sb="55" eb="57">
      <t>タイオウ</t>
    </rPh>
    <rPh sb="72" eb="73">
      <t>モチ</t>
    </rPh>
    <rPh sb="80" eb="82">
      <t>キサイ</t>
    </rPh>
    <rPh sb="82" eb="83">
      <t>ラン</t>
    </rPh>
    <rPh sb="84" eb="86">
      <t>フソク</t>
    </rPh>
    <rPh sb="88" eb="90">
      <t>バアイ</t>
    </rPh>
    <rPh sb="91" eb="93">
      <t>ツイカ</t>
    </rPh>
    <phoneticPr fontId="7"/>
  </si>
  <si>
    <t>　　６　兼務の場合どの職種との兼務なのか備考に記載してください。同一敷地内にある他事業所の職務との兼務がある場合は兼務する事業名も記載してください。</t>
    <rPh sb="4" eb="6">
      <t>ケンム</t>
    </rPh>
    <rPh sb="7" eb="9">
      <t>バアイ</t>
    </rPh>
    <rPh sb="11" eb="13">
      <t>ショクシュ</t>
    </rPh>
    <rPh sb="15" eb="17">
      <t>ケンム</t>
    </rPh>
    <rPh sb="20" eb="22">
      <t>ビコウ</t>
    </rPh>
    <rPh sb="23" eb="25">
      <t>キサイ</t>
    </rPh>
    <rPh sb="32" eb="34">
      <t>ドウイツ</t>
    </rPh>
    <rPh sb="34" eb="36">
      <t>シキチ</t>
    </rPh>
    <rPh sb="36" eb="37">
      <t>ナイ</t>
    </rPh>
    <rPh sb="40" eb="43">
      <t>タジギョウ</t>
    </rPh>
    <rPh sb="43" eb="44">
      <t>ショ</t>
    </rPh>
    <rPh sb="45" eb="47">
      <t>ショクム</t>
    </rPh>
    <rPh sb="49" eb="51">
      <t>ケンム</t>
    </rPh>
    <rPh sb="54" eb="56">
      <t>バアイ</t>
    </rPh>
    <rPh sb="57" eb="59">
      <t>ケンム</t>
    </rPh>
    <rPh sb="61" eb="63">
      <t>ジギョウ</t>
    </rPh>
    <rPh sb="63" eb="64">
      <t>メイ</t>
    </rPh>
    <rPh sb="65" eb="67">
      <t>キサイ</t>
    </rPh>
    <phoneticPr fontId="7"/>
  </si>
  <si>
    <t>勤務　　　　　　　　形態</t>
    <rPh sb="0" eb="2">
      <t>キンム</t>
    </rPh>
    <rPh sb="10" eb="12">
      <t>ケイタイ</t>
    </rPh>
    <phoneticPr fontId="7"/>
  </si>
  <si>
    <t>資格</t>
    <rPh sb="0" eb="2">
      <t>シカク</t>
    </rPh>
    <phoneticPr fontId="7"/>
  </si>
  <si>
    <t>②　b</t>
  </si>
  <si>
    <t>③　c</t>
  </si>
  <si>
    <t>④　d</t>
  </si>
  <si>
    <t>氏　名</t>
    <rPh sb="0" eb="3">
      <t>シメイ</t>
    </rPh>
    <phoneticPr fontId="7"/>
  </si>
  <si>
    <t>　　　　　　　＊</t>
  </si>
  <si>
    <t>第１週</t>
    <rPh sb="0" eb="1">
      <t>ダイ</t>
    </rPh>
    <rPh sb="2" eb="3">
      <t>シュウ</t>
    </rPh>
    <phoneticPr fontId="7"/>
  </si>
  <si>
    <t>実労働時間</t>
    <rPh sb="0" eb="3">
      <t>ジツロウドウ</t>
    </rPh>
    <rPh sb="3" eb="5">
      <t>ジカン</t>
    </rPh>
    <phoneticPr fontId="7"/>
  </si>
  <si>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7"/>
  </si>
  <si>
    <t>第２週</t>
    <rPh sb="0" eb="1">
      <t>ダイ</t>
    </rPh>
    <rPh sb="2" eb="3">
      <t>シュウ</t>
    </rPh>
    <phoneticPr fontId="7"/>
  </si>
  <si>
    <t>夜間及び深夜時間　</t>
  </si>
  <si>
    <t>ユニット名</t>
    <rPh sb="4" eb="5">
      <t>メイ</t>
    </rPh>
    <phoneticPr fontId="7"/>
  </si>
  <si>
    <t xml:space="preserve"> ～</t>
  </si>
  <si>
    <t>第３週</t>
    <rPh sb="0" eb="1">
      <t>ダイ</t>
    </rPh>
    <rPh sb="2" eb="3">
      <t>シュウ</t>
    </rPh>
    <phoneticPr fontId="7"/>
  </si>
  <si>
    <t>備考２　「認知症介護に係る専門的な研修」とは、認知症介護実践リーダー研修及び認知症看護に係る適切</t>
    <rPh sb="0" eb="2">
      <t>ビコウ</t>
    </rPh>
    <phoneticPr fontId="7"/>
  </si>
  <si>
    <t>第４週</t>
    <rPh sb="0" eb="1">
      <t>ダイ</t>
    </rPh>
    <rPh sb="2" eb="3">
      <t>シュウ</t>
    </rPh>
    <phoneticPr fontId="7"/>
  </si>
  <si>
    <t>４　週　の</t>
    <rPh sb="2" eb="3">
      <t>シュウ</t>
    </rPh>
    <phoneticPr fontId="7"/>
  </si>
  <si>
    <t>合計時間数</t>
    <rPh sb="0" eb="2">
      <t>ゴウケイ</t>
    </rPh>
    <rPh sb="2" eb="4">
      <t>ジカン</t>
    </rPh>
    <rPh sb="4" eb="5">
      <t>スウ</t>
    </rPh>
    <phoneticPr fontId="7"/>
  </si>
  <si>
    <t>褥瘡マネジメントに関する届出書＜別紙１７＞</t>
  </si>
  <si>
    <t>（参考様式２１）</t>
    <rPh sb="3" eb="5">
      <t>ヨウシキ</t>
    </rPh>
    <phoneticPr fontId="7"/>
  </si>
  <si>
    <r>
      <t>従業者の勤務の体制及び勤務形態一覧表＜別紙21</t>
    </r>
    <r>
      <rPr>
        <sz val="9"/>
        <color auto="1"/>
        <rFont val="HG丸ｺﾞｼｯｸM-PRO"/>
      </rPr>
      <t xml:space="preserve">＞
</t>
    </r>
    <r>
      <rPr>
        <b/>
        <sz val="8"/>
        <color auto="1"/>
        <rFont val="HG丸ｺﾞｼｯｸM-PRO"/>
      </rPr>
      <t>※勤務形態一覧表については、最新の参考様式と以前の参考様式をつけております。提出する際は、どちらか使いやすい方のみで構いません。</t>
    </r>
    <rPh sb="19" eb="21">
      <t>ベッシ</t>
    </rPh>
    <phoneticPr fontId="7"/>
  </si>
  <si>
    <t>介護職員等ベースアップ等支援加算</t>
  </si>
  <si>
    <t>高齢者虐待防止措置実施の有無</t>
  </si>
  <si>
    <t>業務継続計画策定の有無</t>
  </si>
  <si>
    <t>認知症チームケア推進加算</t>
  </si>
  <si>
    <t>生産性向上推進体制加算</t>
  </si>
  <si>
    <t>介護職員処遇改善加算</t>
    <rPh sb="0" eb="2">
      <t>カイゴ</t>
    </rPh>
    <rPh sb="2" eb="4">
      <t>ショクイン</t>
    </rPh>
    <rPh sb="4" eb="6">
      <t>ショグウ</t>
    </rPh>
    <rPh sb="6" eb="8">
      <t>カイゼン</t>
    </rPh>
    <rPh sb="8" eb="10">
      <t>カサン</t>
    </rPh>
    <phoneticPr fontId="62"/>
  </si>
  <si>
    <t>４ 加算Ⅱ</t>
  </si>
  <si>
    <t>15　介護予防小規模多機能型居宅介護</t>
  </si>
  <si>
    <t>ｃ．給食管理を行っている常勤栄養士（ｂ．の管理栄養士は含まない）</t>
    <rPh sb="2" eb="4">
      <t>キュウショク</t>
    </rPh>
    <rPh sb="4" eb="6">
      <t>カンリ</t>
    </rPh>
    <rPh sb="7" eb="8">
      <t>オコナ</t>
    </rPh>
    <rPh sb="12" eb="14">
      <t>ジョウキン</t>
    </rPh>
    <rPh sb="14" eb="17">
      <t>エイヨウシ</t>
    </rPh>
    <rPh sb="21" eb="23">
      <t>カンリ</t>
    </rPh>
    <rPh sb="23" eb="26">
      <t>エイヨウシ</t>
    </rPh>
    <rPh sb="27" eb="28">
      <t>フク</t>
    </rPh>
    <phoneticPr fontId="7"/>
  </si>
  <si>
    <t>【要件１】　※１～５のいずれかを記載すること</t>
    <rPh sb="1" eb="3">
      <t>ヨウケン</t>
    </rPh>
    <rPh sb="16" eb="18">
      <t>キサイ</t>
    </rPh>
    <phoneticPr fontId="7"/>
  </si>
  <si>
    <t>２</t>
  </si>
  <si>
    <t>３</t>
  </si>
  <si>
    <t>前年度（３月を除く）</t>
  </si>
  <si>
    <t>５</t>
  </si>
  <si>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7"/>
  </si>
  <si>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7"/>
  </si>
  <si>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7"/>
  </si>
  <si>
    <t>介護福祉士の割合</t>
    <rPh sb="0" eb="2">
      <t>カイゴ</t>
    </rPh>
    <rPh sb="2" eb="4">
      <t>フクシ</t>
    </rPh>
    <rPh sb="4" eb="5">
      <t>シ</t>
    </rPh>
    <rPh sb="6" eb="8">
      <t>ワリアイ</t>
    </rPh>
    <phoneticPr fontId="7"/>
  </si>
  <si>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</si>
  <si>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7"/>
  </si>
  <si>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7"/>
  </si>
  <si>
    <t>新規入所者の総数</t>
    <rPh sb="0" eb="2">
      <t>シンキ</t>
    </rPh>
    <rPh sb="2" eb="5">
      <t>ニュウショシャ</t>
    </rPh>
    <rPh sb="6" eb="8">
      <t>ソウスウ</t>
    </rPh>
    <phoneticPr fontId="7"/>
  </si>
  <si>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7"/>
  </si>
  <si>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7"/>
  </si>
  <si>
    <t>テクノロジーの導入により介護福祉士数（②）：入所者数（①）が１：７以上→別紙６－２を提出すること</t>
    <rPh sb="7" eb="9">
      <t>ドウニュウ</t>
    </rPh>
    <rPh sb="36" eb="38">
      <t>ベッシ</t>
    </rPh>
    <rPh sb="42" eb="44">
      <t>テイシュツ</t>
    </rPh>
    <phoneticPr fontId="7"/>
  </si>
  <si>
    <t>合計</t>
    <rPh sb="0" eb="2">
      <t>ゴウケイ</t>
    </rPh>
    <phoneticPr fontId="7"/>
  </si>
  <si>
    <t>←B</t>
  </si>
  <si>
    <t>←a</t>
  </si>
  <si>
    <t>７０％以上</t>
  </si>
  <si>
    <t>エ：平均
（ ウの計÷3 ）</t>
    <rPh sb="2" eb="4">
      <t>ヘイキン</t>
    </rPh>
    <rPh sb="9" eb="10">
      <t>ケイ</t>
    </rPh>
    <phoneticPr fontId="7"/>
  </si>
  <si>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</si>
  <si>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7"/>
  </si>
  <si>
    <t>B/A×100</t>
  </si>
  <si>
    <t>２　短期入所療養介護</t>
    <rPh sb="2" eb="4">
      <t>タンキ</t>
    </rPh>
    <rPh sb="4" eb="6">
      <t>ニュウショ</t>
    </rPh>
    <rPh sb="6" eb="8">
      <t>リョウヨウ</t>
    </rPh>
    <rPh sb="8" eb="10">
      <t>カイゴ</t>
    </rPh>
    <phoneticPr fontId="7"/>
  </si>
  <si>
    <t>b/a×100</t>
  </si>
  <si>
    <t>５　精神科を担当する医師</t>
    <rPh sb="2" eb="5">
      <t>セイシンカ</t>
    </rPh>
    <rPh sb="6" eb="8">
      <t>タントウ</t>
    </rPh>
    <rPh sb="10" eb="12">
      <t>イシ</t>
    </rPh>
    <phoneticPr fontId="7"/>
  </si>
  <si>
    <t>上記に加え常勤換算　50：1</t>
    <rPh sb="0" eb="2">
      <t>ジョウキ</t>
    </rPh>
    <rPh sb="3" eb="4">
      <t>クワ</t>
    </rPh>
    <rPh sb="5" eb="7">
      <t>ジョウキン</t>
    </rPh>
    <rPh sb="7" eb="9">
      <t>カンサン</t>
    </rPh>
    <phoneticPr fontId="7"/>
  </si>
  <si>
    <t>届出区分</t>
    <rPh sb="0" eb="2">
      <t>トドケデ</t>
    </rPh>
    <rPh sb="2" eb="4">
      <t>クブン</t>
    </rPh>
    <phoneticPr fontId="7"/>
  </si>
  <si>
    <t>備考１　要件を満たすことが分かる根拠書類を準備し、指定権者からの求めがあった場合には、速やかに提</t>
    <rPh sb="0" eb="2">
      <t>ビコウ</t>
    </rPh>
    <rPh sb="4" eb="6">
      <t>ヨウケン</t>
    </rPh>
    <rPh sb="7" eb="8">
      <t>ミ</t>
    </rPh>
    <rPh sb="13" eb="14">
      <t>ワ</t>
    </rPh>
    <rPh sb="16" eb="18">
      <t>コンキョ</t>
    </rPh>
    <rPh sb="18" eb="20">
      <t>ショルイ</t>
    </rPh>
    <phoneticPr fontId="7"/>
  </si>
  <si>
    <t>4 外来感染対策向上加算</t>
    <rPh sb="2" eb="4">
      <t>ガイライ</t>
    </rPh>
    <rPh sb="4" eb="6">
      <t>カンセン</t>
    </rPh>
    <rPh sb="6" eb="8">
      <t>タイサク</t>
    </rPh>
    <rPh sb="8" eb="10">
      <t>コウジョウ</t>
    </rPh>
    <rPh sb="10" eb="12">
      <t>カサン</t>
    </rPh>
    <phoneticPr fontId="7"/>
  </si>
  <si>
    <t>備考３　認知症専門ケア加算（Ⅱ）の算定にあっては、認知症介護実践リーダー研修と認知症介護指導者養</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</si>
  <si>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係る適切な研修を指す。</t>
  </si>
  <si>
    <t>テクノロジーの導入による夜勤職員配置加算に関する届出書
＜別紙７-１＞</t>
    <rPh sb="12" eb="18">
      <t>ヤキンショクインハイチ</t>
    </rPh>
    <rPh sb="29" eb="31">
      <t>ベッシ</t>
    </rPh>
    <phoneticPr fontId="7"/>
  </si>
  <si>
    <t>症介護に係る専門的な研修」及び「認知症介護の指導に係る専門的な研修」の修了者をそれぞれ１名配置</t>
  </si>
  <si>
    <t>注　届出日の属する月の前３月の各月末時点の利用者又は入所者の数（訪問サービス</t>
    <rPh sb="24" eb="25">
      <t>マタ</t>
    </rPh>
    <rPh sb="26" eb="29">
      <t>ニュウショシャ</t>
    </rPh>
    <rPh sb="32" eb="34">
      <t>ホウモン</t>
    </rPh>
    <phoneticPr fontId="7"/>
  </si>
  <si>
    <t>２．認知症チームケア推進加算（Ⅱ）に係る届出内容</t>
    <rPh sb="18" eb="19">
      <t>カカ</t>
    </rPh>
    <rPh sb="20" eb="21">
      <t>トド</t>
    </rPh>
    <rPh sb="21" eb="22">
      <t>デ</t>
    </rPh>
    <rPh sb="22" eb="24">
      <t>ナイヨウ</t>
    </rPh>
    <phoneticPr fontId="7"/>
  </si>
  <si>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7"/>
  </si>
  <si>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</si>
  <si>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</si>
  <si>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</si>
  <si>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</si>
  <si>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7"/>
  </si>
  <si>
    <t>ケアプログラムを含んだ研修を修了している者を必要数以上配置し、かつ、複数人の介護職員</t>
  </si>
  <si>
    <t>専門的な研修を修了している者又は認知症介護に係る専門的な</t>
    <rPh sb="14" eb="15">
      <t>マタ</t>
    </rPh>
    <phoneticPr fontId="7"/>
  </si>
  <si>
    <t>研修及び認知症の行動・心理症状の予防に資するケアプログラムを</t>
  </si>
  <si>
    <t>（別紙２４－２）</t>
    <rPh sb="1" eb="3">
      <t>べっし</t>
    </rPh>
    <phoneticPr fontId="7" type="Hiragana"/>
  </si>
  <si>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</si>
  <si>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</si>
  <si>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</si>
  <si>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計画の作成、認知症の行動・心理症状の有無及び程度についての定期的な評価、</t>
  </si>
  <si>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</si>
  <si>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</si>
  <si>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7"/>
  </si>
  <si>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</si>
  <si>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7"/>
  </si>
  <si>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</si>
  <si>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7"/>
  </si>
  <si>
    <t>研修を修了している者の数</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</si>
  <si>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</si>
  <si>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１　認知症チームケア推進加算（Ⅰ）　　　</t>
  </si>
  <si>
    <t>２　介護老人福祉施設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</si>
  <si>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7"/>
  </si>
  <si>
    <t>４　介護老人保健施設</t>
  </si>
  <si>
    <t>２　認知症チームケア推進加算（Ⅱ）</t>
  </si>
  <si>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</si>
  <si>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7"/>
  </si>
  <si>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</si>
  <si>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7"/>
  </si>
  <si>
    <t>6　高齢者施設等感染対策向上加算（Ⅱ）に係る届出</t>
    <rPh sb="20" eb="21">
      <t>カカ</t>
    </rPh>
    <rPh sb="22" eb="24">
      <t>トドケデ</t>
    </rPh>
    <phoneticPr fontId="7"/>
  </si>
  <si>
    <t>備考３</t>
  </si>
  <si>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</si>
  <si>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</si>
  <si>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院内感染対策に関する研修又は訓練に参加した日時</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</si>
  <si>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</si>
  <si>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7"/>
  </si>
  <si>
    <t>1 （介護予防）特定施設入居者生活介護</t>
    <rPh sb="3" eb="5">
      <t>カイゴ</t>
    </rPh>
    <rPh sb="5" eb="7">
      <t>ヨボウ</t>
    </rPh>
    <phoneticPr fontId="7"/>
  </si>
  <si>
    <t>1 感染対策向上加算１</t>
    <rPh sb="2" eb="4">
      <t>カンセン</t>
    </rPh>
    <rPh sb="4" eb="6">
      <t>タイサク</t>
    </rPh>
    <rPh sb="6" eb="8">
      <t>コウジョウ</t>
    </rPh>
    <rPh sb="8" eb="10">
      <t>カサン</t>
    </rPh>
    <phoneticPr fontId="7"/>
  </si>
  <si>
    <t>3 感染対策向上加算３</t>
    <rPh sb="2" eb="4">
      <t>カンセン</t>
    </rPh>
    <rPh sb="4" eb="6">
      <t>タイサク</t>
    </rPh>
    <rPh sb="6" eb="8">
      <t>コウジョウ</t>
    </rPh>
    <rPh sb="8" eb="10">
      <t>カサン</t>
    </rPh>
    <phoneticPr fontId="7"/>
  </si>
  <si>
    <t>4　介護老人福祉施設</t>
    <rPh sb="2" eb="4">
      <t>カイゴ</t>
    </rPh>
    <rPh sb="4" eb="6">
      <t>ロウジン</t>
    </rPh>
    <rPh sb="6" eb="8">
      <t>フクシ</t>
    </rPh>
    <rPh sb="8" eb="10">
      <t>シセツ</t>
    </rPh>
    <phoneticPr fontId="7"/>
  </si>
  <si>
    <t>　5　入所者の状況及び介護福祉士の状況</t>
    <rPh sb="3" eb="6">
      <t>ニュウショシャ</t>
    </rPh>
    <rPh sb="7" eb="8">
      <t>ジョウ</t>
    </rPh>
    <rPh sb="9" eb="10">
      <t>オヨ</t>
    </rPh>
    <rPh sb="11" eb="13">
      <t>カイゴ</t>
    </rPh>
    <rPh sb="13" eb="14">
      <t>フク</t>
    </rPh>
    <rPh sb="17" eb="18">
      <t>ジョウ</t>
    </rPh>
    <rPh sb="18" eb="19">
      <t>キョウ</t>
    </rPh>
    <phoneticPr fontId="7"/>
  </si>
  <si>
    <t>6　介護老人保健施設</t>
    <rPh sb="2" eb="4">
      <t>カイゴ</t>
    </rPh>
    <rPh sb="4" eb="6">
      <t>ロウジン</t>
    </rPh>
    <rPh sb="6" eb="8">
      <t>ホケン</t>
    </rPh>
    <rPh sb="8" eb="10">
      <t>シセツ</t>
    </rPh>
    <phoneticPr fontId="7"/>
  </si>
  <si>
    <t>2 感染対策向上加算２</t>
    <rPh sb="2" eb="4">
      <t>カンセン</t>
    </rPh>
    <rPh sb="4" eb="6">
      <t>タイサク</t>
    </rPh>
    <rPh sb="6" eb="8">
      <t>コウジョウ</t>
    </rPh>
    <rPh sb="8" eb="10">
      <t>カサン</t>
    </rPh>
    <phoneticPr fontId="7"/>
  </si>
  <si>
    <t>医療機関コード</t>
    <rPh sb="0" eb="2">
      <t>イリョウ</t>
    </rPh>
    <rPh sb="2" eb="4">
      <t>キカン</t>
    </rPh>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</si>
  <si>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</si>
  <si>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</si>
  <si>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7"/>
  </si>
  <si>
    <t>　　　指定権者からの求めがあった場合には、速やかに提出すること。</t>
  </si>
  <si>
    <t>備考３　本加算を算定する場合は、事業年度毎に取組の実績をオンラインで厚生労働省に報告すること。</t>
    <rPh sb="0" eb="2">
      <t>ビコウ</t>
    </rPh>
    <phoneticPr fontId="7"/>
  </si>
  <si>
    <t>　　　等の提示について」）を参照すること。</t>
  </si>
  <si>
    <t>の割合</t>
    <rPh sb="1" eb="3">
      <t>ワリアイ</t>
    </rPh>
    <phoneticPr fontId="7"/>
  </si>
  <si>
    <t>② 以下のⅰ～ⅲの項目の機器をすべて使用</t>
    <rPh sb="2" eb="4">
      <t>イカ</t>
    </rPh>
    <rPh sb="9" eb="11">
      <t>コウモク</t>
    </rPh>
    <rPh sb="12" eb="14">
      <t>キキ</t>
    </rPh>
    <rPh sb="18" eb="20">
      <t>シヨウ</t>
    </rPh>
    <phoneticPr fontId="7"/>
  </si>
  <si>
    <t>（導入機器）</t>
    <rPh sb="1" eb="3">
      <t>ドウニュウ</t>
    </rPh>
    <rPh sb="3" eb="5">
      <t>キキ</t>
    </rPh>
    <phoneticPr fontId="7"/>
  </si>
  <si>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</si>
  <si>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</si>
  <si>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</si>
  <si>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7"/>
  </si>
  <si>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</si>
  <si>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7"/>
  </si>
  <si>
    <t>　 員に対する教育の実施</t>
  </si>
  <si>
    <t>　入所（利用）者数</t>
    <rPh sb="1" eb="3">
      <t>ニュウショ</t>
    </rPh>
    <rPh sb="4" eb="6">
      <t>リヨウ</t>
    </rPh>
    <rPh sb="7" eb="8">
      <t>シャ</t>
    </rPh>
    <rPh sb="8" eb="9">
      <t>スウ</t>
    </rPh>
    <phoneticPr fontId="7"/>
  </si>
  <si>
    <t>　見守り機器を導入して見守りを行っている対象者数</t>
  </si>
  <si>
    <r>
      <t>入所者の状況
（</t>
    </r>
    <r>
      <rPr>
        <sz val="11"/>
        <color auto="1"/>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</si>
  <si>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①常勤職員の
一月あたりの
勤務時間</t>
    <rPh sb="1" eb="3">
      <t>ジョウキン</t>
    </rPh>
    <rPh sb="3" eb="5">
      <t>ショクイン</t>
    </rPh>
    <rPh sb="7" eb="8">
      <t>ヒト</t>
    </rPh>
    <rPh sb="8" eb="9">
      <t>ツキ</t>
    </rPh>
    <rPh sb="14" eb="16">
      <t>キンム</t>
    </rPh>
    <rPh sb="16" eb="18">
      <t>ジカン</t>
    </rPh>
    <phoneticPr fontId="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</si>
  <si>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</si>
  <si>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　1　新規　2　変更　3　終了</t>
  </si>
  <si>
    <t>４　小規模多機能型居宅介護</t>
  </si>
  <si>
    <t>７　地域密着型介護老人福祉施設</t>
  </si>
  <si>
    <t>10　介護老人保健施設</t>
    <rPh sb="3" eb="5">
      <t>カイゴ</t>
    </rPh>
    <rPh sb="5" eb="7">
      <t>ロウジン</t>
    </rPh>
    <rPh sb="7" eb="9">
      <t>ホケン</t>
    </rPh>
    <rPh sb="9" eb="11">
      <t>シセツ</t>
    </rPh>
    <phoneticPr fontId="7"/>
  </si>
  <si>
    <t>13　介護予防短期入所療養介護</t>
    <rPh sb="3" eb="5">
      <t>カイゴ</t>
    </rPh>
    <rPh sb="5" eb="7">
      <t>ヨボウ</t>
    </rPh>
    <rPh sb="7" eb="9">
      <t>タンキ</t>
    </rPh>
    <rPh sb="9" eb="11">
      <t>ニュウショ</t>
    </rPh>
    <rPh sb="11" eb="13">
      <t>リョウヨウ</t>
    </rPh>
    <rPh sb="13" eb="15">
      <t>カイゴ</t>
    </rPh>
    <phoneticPr fontId="7"/>
  </si>
  <si>
    <t>　　　７ 「看護体制加算」については、「看護体制加算に係る届出書」（別紙６）を、「看取り介護体制」については、「看取り介護体制に係る届出書」（別紙14）を、提出してください。</t>
    <rPh sb="6" eb="8">
      <t>カンゴ</t>
    </rPh>
    <rPh sb="8" eb="10">
      <t>タイセイ</t>
    </rPh>
    <rPh sb="10" eb="12">
      <t>カサン</t>
    </rPh>
    <rPh sb="20" eb="22">
      <t>カンゴ</t>
    </rPh>
    <rPh sb="22" eb="24">
      <t>タイセイ</t>
    </rPh>
    <rPh sb="24" eb="26">
      <t>カサン</t>
    </rPh>
    <rPh sb="27" eb="28">
      <t>カカ</t>
    </rPh>
    <rPh sb="29" eb="32">
      <t>トドケデショ</t>
    </rPh>
    <rPh sb="34" eb="36">
      <t>ベッシ</t>
    </rPh>
    <rPh sb="41" eb="43">
      <t>ミト</t>
    </rPh>
    <rPh sb="44" eb="46">
      <t>カイゴ</t>
    </rPh>
    <rPh sb="46" eb="48">
      <t>タイセイ</t>
    </rPh>
    <rPh sb="56" eb="58">
      <t>ミト</t>
    </rPh>
    <rPh sb="59" eb="61">
      <t>カイゴ</t>
    </rPh>
    <rPh sb="61" eb="63">
      <t>タイセイ</t>
    </rPh>
    <rPh sb="64" eb="65">
      <t>カカ</t>
    </rPh>
    <rPh sb="66" eb="68">
      <t>トドケデ</t>
    </rPh>
    <rPh sb="68" eb="69">
      <t>ショ</t>
    </rPh>
    <rPh sb="71" eb="73">
      <t>ベッシ</t>
    </rPh>
    <rPh sb="78" eb="86">
      <t>テイシュツシテク</t>
    </rPh>
    <phoneticPr fontId="7"/>
  </si>
  <si>
    <t>１　生産性向上推進体制加算（Ⅰ）　２　生産性向上推進体制加算（Ⅱ）</t>
  </si>
  <si>
    <t>14　介護予防特定施設入居者生活介護</t>
  </si>
  <si>
    <t>３　特定施設入居者生活介護</t>
  </si>
  <si>
    <t>12　介護予防短期入所生活介護</t>
    <rPh sb="3" eb="5">
      <t>カイゴ</t>
    </rPh>
    <rPh sb="5" eb="7">
      <t>ヨボウ</t>
    </rPh>
    <rPh sb="7" eb="15">
      <t>タンキニュウショセイカツカイゴ</t>
    </rPh>
    <phoneticPr fontId="7"/>
  </si>
  <si>
    <t>有・無</t>
    <rPh sb="0" eb="1">
      <t>ウ</t>
    </rPh>
    <rPh sb="2" eb="3">
      <t>ム</t>
    </rPh>
    <phoneticPr fontId="7"/>
  </si>
  <si>
    <t>令和　　年　　月　　日</t>
    <rPh sb="4" eb="5">
      <t>ネン</t>
    </rPh>
    <rPh sb="7" eb="8">
      <t>ガツ</t>
    </rPh>
    <rPh sb="10" eb="11">
      <t>ニチ</t>
    </rPh>
    <phoneticPr fontId="7"/>
  </si>
  <si>
    <t>添付書類なし</t>
  </si>
  <si>
    <t>有資格者等の割合の参考計算書</t>
    <rPh sb="0" eb="4">
      <t>ユウシカクシャ</t>
    </rPh>
    <rPh sb="4" eb="5">
      <t>トウ</t>
    </rPh>
    <rPh sb="6" eb="8">
      <t>ワリアイ</t>
    </rPh>
    <rPh sb="9" eb="11">
      <t>サンコウ</t>
    </rPh>
    <rPh sb="11" eb="14">
      <t>ケイサンショ</t>
    </rPh>
    <phoneticPr fontId="7"/>
  </si>
  <si>
    <t>１．割合を計算する職員</t>
    <rPh sb="2" eb="4">
      <t>ワリアイ</t>
    </rPh>
    <rPh sb="5" eb="7">
      <t>ケイサン</t>
    </rPh>
    <rPh sb="9" eb="11">
      <t>ショクイン</t>
    </rPh>
    <phoneticPr fontId="7"/>
  </si>
  <si>
    <t>２．有資格者等の割合の算定期間</t>
    <rPh sb="2" eb="6">
      <t>ユウシカクシャ</t>
    </rPh>
    <rPh sb="6" eb="7">
      <t>トウ</t>
    </rPh>
    <rPh sb="8" eb="10">
      <t>ワリアイ</t>
    </rPh>
    <rPh sb="11" eb="13">
      <t>サンテイ</t>
    </rPh>
    <rPh sb="13" eb="15">
      <t>キカン</t>
    </rPh>
    <phoneticPr fontId="7"/>
  </si>
  <si>
    <t>令和　　年</t>
    <rPh sb="0" eb="2">
      <t>レイワ</t>
    </rPh>
    <rPh sb="4" eb="5">
      <t>ネン</t>
    </rPh>
    <phoneticPr fontId="7"/>
  </si>
  <si>
    <t>2月</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</si>
  <si>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</si>
  <si>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</si>
  <si>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7"/>
  </si>
  <si>
    <t>・「３．常勤換算方法による計算」</t>
    <rPh sb="4" eb="6">
      <t>ジョウキン</t>
    </rPh>
    <rPh sb="6" eb="8">
      <t>カンサン</t>
    </rPh>
    <rPh sb="8" eb="10">
      <t>ホウホウ</t>
    </rPh>
    <rPh sb="13" eb="15">
      <t>ケイサン</t>
    </rPh>
    <phoneticPr fontId="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</si>
  <si>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</si>
  <si>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</si>
  <si>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</si>
  <si>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</si>
  <si>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7"/>
  </si>
  <si>
    <t>　　この場合、「②常勤換算方法の対象外である常勤の職員数」の欄に１（人）として記入してください。</t>
    <rPh sb="4" eb="6">
      <t>バアイ</t>
    </rPh>
    <rPh sb="30" eb="31">
      <t>ラン</t>
    </rPh>
    <rPh sb="34" eb="35">
      <t>ニン</t>
    </rPh>
    <rPh sb="39" eb="41">
      <t>キニュウ</t>
    </rPh>
    <phoneticPr fontId="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</si>
  <si>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7"/>
  </si>
  <si>
    <t>届出日の属する月の前３月</t>
    <rPh sb="0" eb="2">
      <t>トドケデ</t>
    </rPh>
    <rPh sb="2" eb="3">
      <t>ヒ</t>
    </rPh>
    <rPh sb="4" eb="5">
      <t>ゾク</t>
    </rPh>
    <rPh sb="7" eb="8">
      <t>ツキ</t>
    </rPh>
    <rPh sb="9" eb="10">
      <t>マエ</t>
    </rPh>
    <rPh sb="11" eb="12">
      <t>ガツ</t>
    </rPh>
    <phoneticPr fontId="7"/>
  </si>
  <si>
    <t>介護職員</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</si>
  <si>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7"/>
  </si>
  <si>
    <t>サービス種類</t>
    <rPh sb="4" eb="6">
      <t>シュルイ</t>
    </rPh>
    <phoneticPr fontId="7"/>
  </si>
  <si>
    <t>実績月数　</t>
    <rPh sb="0" eb="2">
      <t>ジッセキ</t>
    </rPh>
    <rPh sb="2" eb="4">
      <t>ツキスウ</t>
    </rPh>
    <phoneticPr fontId="7"/>
  </si>
  <si>
    <t>分子</t>
    <rPh sb="0" eb="2">
      <t>ブンシ</t>
    </rPh>
    <phoneticPr fontId="7"/>
  </si>
  <si>
    <t>勤続年数10年以上の介護福祉士</t>
    <rPh sb="0" eb="2">
      <t>キンゾク</t>
    </rPh>
    <rPh sb="2" eb="3">
      <t>ネン</t>
    </rPh>
    <rPh sb="3" eb="4">
      <t>スウ</t>
    </rPh>
    <rPh sb="6" eb="7">
      <t>ネン</t>
    </rPh>
    <rPh sb="7" eb="9">
      <t>イジョウ</t>
    </rPh>
    <rPh sb="10" eb="12">
      <t>カイゴ</t>
    </rPh>
    <rPh sb="12" eb="15">
      <t>フクシシ</t>
    </rPh>
    <phoneticPr fontId="7"/>
  </si>
  <si>
    <t>勤続年数７年以上の職員</t>
    <rPh sb="0" eb="2">
      <t>キンゾク</t>
    </rPh>
    <rPh sb="2" eb="4">
      <t>ネンスウ</t>
    </rPh>
    <rPh sb="5" eb="6">
      <t>ネン</t>
    </rPh>
    <rPh sb="6" eb="8">
      <t>イジョウ</t>
    </rPh>
    <rPh sb="9" eb="11">
      <t>ショクイン</t>
    </rPh>
    <phoneticPr fontId="7"/>
  </si>
  <si>
    <t>分母</t>
    <rPh sb="0" eb="2">
      <t>ブンボ</t>
    </rPh>
    <phoneticPr fontId="7"/>
  </si>
  <si>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7"/>
  </si>
  <si>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7"/>
  </si>
  <si>
    <t>算定開始月時点で予定の場合は、予定している研修等の概要がわかるもの。</t>
    <rPh sb="23" eb="24">
      <t>トウ</t>
    </rPh>
    <phoneticPr fontId="7"/>
  </si>
  <si>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59"/>
  </si>
  <si>
    <t>認知症チームケア推進研修の修了証（写）</t>
    <rPh sb="0" eb="3">
      <t>ニンチショウ</t>
    </rPh>
    <rPh sb="8" eb="12">
      <t>スイシンケンシュウ</t>
    </rPh>
    <rPh sb="13" eb="16">
      <t>シュウリョウショウ</t>
    </rPh>
    <rPh sb="17" eb="18">
      <t>ウツ</t>
    </rPh>
    <phoneticPr fontId="7"/>
  </si>
  <si>
    <t>認知症介護実践リーダー研修の修了証（写）</t>
  </si>
  <si>
    <t>認知症介護指導者養成研修の修了証（写）</t>
  </si>
  <si>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7"/>
  </si>
  <si>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7"/>
  </si>
  <si>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7"/>
  </si>
  <si>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7"/>
  </si>
  <si>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7"/>
  </si>
  <si>
    <t>③常勤換算方法の対象である常勤の職員の勤務延時間数
（常勤・兼務等）</t>
    <rPh sb="1" eb="3">
      <t>ジョウキン</t>
    </rPh>
    <rPh sb="3" eb="5">
      <t>カンサン</t>
    </rPh>
    <rPh sb="5" eb="7">
      <t>ホウホウ</t>
    </rPh>
    <rPh sb="8" eb="10">
      <t>タイショウ</t>
    </rPh>
    <rPh sb="13" eb="15">
      <t>ジョウキン</t>
    </rPh>
    <rPh sb="16" eb="18">
      <t>ショクイン</t>
    </rPh>
    <rPh sb="19" eb="21">
      <t>キンム</t>
    </rPh>
    <rPh sb="21" eb="22">
      <t>ノ</t>
    </rPh>
    <rPh sb="22" eb="25">
      <t>ジカンスウ</t>
    </rPh>
    <rPh sb="27" eb="29">
      <t>ジョウキン</t>
    </rPh>
    <rPh sb="30" eb="32">
      <t>ケンム</t>
    </rPh>
    <rPh sb="32" eb="33">
      <t>トウ</t>
    </rPh>
    <phoneticPr fontId="7"/>
  </si>
  <si>
    <r>
      <t>②常勤換算方法の</t>
    </r>
    <r>
      <rPr>
        <u/>
        <sz val="11"/>
        <color auto="1"/>
        <rFont val="ＭＳ Ｐゴシック"/>
      </rPr>
      <t>対象外</t>
    </r>
    <r>
      <rPr>
        <sz val="11"/>
        <color auto="1"/>
        <rFont val="ＭＳ Ｐゴシック"/>
      </rPr>
      <t>である常勤の職員数（常勤・専従等）</t>
    </r>
    <rPh sb="1" eb="3">
      <t>ジョウキン</t>
    </rPh>
    <rPh sb="3" eb="5">
      <t>カンサン</t>
    </rPh>
    <rPh sb="5" eb="7">
      <t>ホウホウ</t>
    </rPh>
    <rPh sb="8" eb="11">
      <t>タイショウガイ</t>
    </rPh>
    <rPh sb="14" eb="16">
      <t>ジョウキン</t>
    </rPh>
    <rPh sb="17" eb="19">
      <t>ショクイン</t>
    </rPh>
    <rPh sb="19" eb="20">
      <t>スウ</t>
    </rPh>
    <rPh sb="21" eb="23">
      <t>ジョウキン</t>
    </rPh>
    <rPh sb="24" eb="26">
      <t>センジュウ</t>
    </rPh>
    <rPh sb="26" eb="27">
      <t>トウ</t>
    </rPh>
    <phoneticPr fontId="7"/>
  </si>
  <si>
    <t>①常勤職員の一月あたりの勤務時間</t>
    <rPh sb="1" eb="3">
      <t>ジョウキン</t>
    </rPh>
    <rPh sb="3" eb="5">
      <t>ショクイン</t>
    </rPh>
    <rPh sb="6" eb="7">
      <t>ヒト</t>
    </rPh>
    <rPh sb="7" eb="8">
      <t>ツキ</t>
    </rPh>
    <rPh sb="12" eb="14">
      <t>キンム</t>
    </rPh>
    <rPh sb="14" eb="16">
      <t>ジカン</t>
    </rPh>
    <phoneticPr fontId="7"/>
  </si>
  <si>
    <t>④非常勤の職員の勤務延時間数</t>
    <rPh sb="1" eb="4">
      <t>ヒジョウキン</t>
    </rPh>
    <rPh sb="5" eb="7">
      <t>ショクイン</t>
    </rPh>
    <rPh sb="8" eb="10">
      <t>キンム</t>
    </rPh>
    <rPh sb="10" eb="11">
      <t>ノ</t>
    </rPh>
    <rPh sb="11" eb="14">
      <t>ジカンスウ</t>
    </rPh>
    <phoneticPr fontId="7"/>
  </si>
  <si>
    <t>有資格者等の割合の参考計算書＜別紙５-２＞又はこれに準じた計算資料</t>
  </si>
  <si>
    <t>認知症チームケア推進加算に係る届出書＜別紙１６＞</t>
    <rPh sb="0" eb="3">
      <t>ニンチショウ</t>
    </rPh>
    <rPh sb="8" eb="10">
      <t>スイシン</t>
    </rPh>
    <rPh sb="10" eb="12">
      <t>カサン</t>
    </rPh>
    <rPh sb="13" eb="14">
      <t>カカ</t>
    </rPh>
    <rPh sb="15" eb="18">
      <t>トドケデショ</t>
    </rPh>
    <rPh sb="19" eb="21">
      <t>ベッシ</t>
    </rPh>
    <phoneticPr fontId="7"/>
  </si>
  <si>
    <t>自立支援加算に関する届出書＜別紙１９＞</t>
    <rPh sb="0" eb="2">
      <t>ジリツ</t>
    </rPh>
    <rPh sb="14" eb="16">
      <t>ベッシ</t>
    </rPh>
    <phoneticPr fontId="7"/>
  </si>
  <si>
    <t>生産性向上推進体制加算に係る届出書＜別紙２３＞</t>
    <rPh sb="0" eb="11">
      <t>セイサンセイコウジョウスイシンタイセイカサン</t>
    </rPh>
    <rPh sb="12" eb="13">
      <t>カカ</t>
    </rPh>
    <rPh sb="14" eb="17">
      <t>トドケデショ</t>
    </rPh>
    <rPh sb="18" eb="20">
      <t>ベッシ</t>
    </rPh>
    <phoneticPr fontId="7"/>
  </si>
  <si>
    <r>
      <t>サービス提供体制強化加算に関する確認書＜別紙24-1,24-2</t>
    </r>
    <r>
      <rPr>
        <sz val="9"/>
        <color auto="1"/>
        <rFont val="HG丸ｺﾞｼｯｸM-PRO"/>
      </rPr>
      <t>＞</t>
    </r>
    <rPh sb="16" eb="19">
      <t>カクニンショ</t>
    </rPh>
    <rPh sb="20" eb="22">
      <t>ベッシ</t>
    </rPh>
    <phoneticPr fontId="7"/>
  </si>
  <si>
    <t>（別紙７-１）</t>
  </si>
  <si>
    <t>認知症専門ケア加算に係る届出書＜別紙１５＞</t>
    <rPh sb="16" eb="18">
      <t>ベッシ</t>
    </rPh>
    <phoneticPr fontId="7"/>
  </si>
  <si>
    <t>（別紙２４）</t>
  </si>
  <si>
    <t>（別紙２４－１）</t>
    <rPh sb="1" eb="3">
      <t>べっし</t>
    </rPh>
    <phoneticPr fontId="7" type="Hiragana"/>
  </si>
  <si>
    <t>　　　８ 「サービス提供体制強化加算」については、「サービス提供体制強化加算に関する届出書」（別紙24）～（別紙24－2）までのいずれかを添付してください。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</si>
  <si>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12 「生産性向上推進体制加算」については、「生産性向上推進体制加算に係る届出書」（別紙23）を添付してください。</t>
  </si>
  <si>
    <t>(別紙５-２)</t>
    <rPh sb="1" eb="3">
      <t>ベッシ</t>
    </rPh>
    <phoneticPr fontId="7"/>
  </si>
  <si>
    <t>（別紙１２）</t>
    <rPh sb="1" eb="3">
      <t>ベッシ</t>
    </rPh>
    <phoneticPr fontId="7"/>
  </si>
  <si>
    <t>備考２　①で前６月（前12月）の新規入所者の総数を用いる場合、②及び③については、当該前６月（前12月）の新規入所者の総数に占めるそれぞれの要件に該当する者の数を記載してください。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5" eb="46">
      <t>ガツ</t>
    </rPh>
    <rPh sb="47" eb="48">
      <t>ゼン</t>
    </rPh>
    <rPh sb="50" eb="51">
      <t>ツキ</t>
    </rPh>
    <rPh sb="53" eb="55">
      <t>シンキ</t>
    </rPh>
    <rPh sb="55" eb="58">
      <t>ニュウショシャ</t>
    </rPh>
    <rPh sb="59" eb="61">
      <t>ソウスウ</t>
    </rPh>
    <rPh sb="62" eb="63">
      <t>シ</t>
    </rPh>
    <rPh sb="70" eb="72">
      <t>ヨウケン</t>
    </rPh>
    <rPh sb="73" eb="75">
      <t>ガイトウ</t>
    </rPh>
    <rPh sb="77" eb="78">
      <t>モノ</t>
    </rPh>
    <rPh sb="79" eb="80">
      <t>カズ</t>
    </rPh>
    <rPh sb="81" eb="83">
      <t>キサイ</t>
    </rPh>
    <phoneticPr fontId="7"/>
  </si>
  <si>
    <t>④に占める⑤の割合が１５％以上</t>
    <rPh sb="2" eb="3">
      <t>シ</t>
    </rPh>
    <rPh sb="7" eb="8">
      <t>ワリ</t>
    </rPh>
    <rPh sb="8" eb="9">
      <t>ゴウ</t>
    </rPh>
    <rPh sb="13" eb="15">
      <t>イジョウ</t>
    </rPh>
    <phoneticPr fontId="7"/>
  </si>
  <si>
    <r>
      <t>①のうち</t>
    </r>
    <r>
      <rPr>
        <sz val="10"/>
        <color auto="1"/>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</si>
  <si>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r>
      <t>①</t>
    </r>
    <r>
      <rPr>
        <sz val="10"/>
        <color auto="1"/>
        <rFont val="HGSｺﾞｼｯｸM"/>
      </rPr>
      <t>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</si>
  <si>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備考２　５①で前６月（前12月）の新規入所者の総数を用いる場合、②及び③については、当該前６月(前12月）の新規入所者の総数に占めるそれぞれの要件に該当する者の数を記載すること。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48" eb="49">
      <t>ゼン</t>
    </rPh>
    <rPh sb="51" eb="52">
      <t>ツキ</t>
    </rPh>
    <rPh sb="54" eb="56">
      <t>シンキ</t>
    </rPh>
    <rPh sb="56" eb="59">
      <t>ニュウショシャ</t>
    </rPh>
    <rPh sb="60" eb="62">
      <t>ソウスウ</t>
    </rPh>
    <rPh sb="63" eb="64">
      <t>シ</t>
    </rPh>
    <rPh sb="71" eb="73">
      <t>ヨウケン</t>
    </rPh>
    <rPh sb="74" eb="76">
      <t>ガイトウ</t>
    </rPh>
    <rPh sb="78" eb="79">
      <t>モノ</t>
    </rPh>
    <rPh sb="80" eb="81">
      <t>カズ</t>
    </rPh>
    <rPh sb="82" eb="84">
      <t>キサイ</t>
    </rPh>
    <phoneticPr fontId="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</si>
  <si>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24" eb="26">
      <t>ジンイン</t>
    </rPh>
    <rPh sb="26" eb="28">
      <t>ハイチ</t>
    </rPh>
    <rPh sb="28" eb="30">
      <t>クブン</t>
    </rPh>
    <rPh sb="30" eb="31">
      <t>ラン</t>
    </rPh>
    <rPh sb="98" eb="100">
      <t>トウロク</t>
    </rPh>
    <rPh sb="100" eb="101">
      <t>ラン</t>
    </rPh>
    <phoneticPr fontId="7"/>
  </si>
  <si>
    <r>
      <t>介護給付費算定に係る体制等に関する届出書＜別紙</t>
    </r>
    <r>
      <rPr>
        <sz val="9"/>
        <color auto="1"/>
        <rFont val="HG丸ｺﾞｼｯｸM-PRO"/>
      </rPr>
      <t>１＞</t>
    </r>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7"/>
  </si>
  <si>
    <t>高齢者施設等感染対策向上加算に係る届出書＜別紙２２＞</t>
    <rPh sb="0" eb="3">
      <t>コウレイシャ</t>
    </rPh>
    <rPh sb="3" eb="6">
      <t>シセツトウ</t>
    </rPh>
    <rPh sb="6" eb="8">
      <t>カンセン</t>
    </rPh>
    <rPh sb="8" eb="10">
      <t>タイサク</t>
    </rPh>
    <rPh sb="10" eb="12">
      <t>コウジョウ</t>
    </rPh>
    <rPh sb="12" eb="14">
      <t>カサン</t>
    </rPh>
    <rPh sb="15" eb="16">
      <t>カカ</t>
    </rPh>
    <rPh sb="17" eb="20">
      <t>トドケデショ</t>
    </rPh>
    <rPh sb="21" eb="23">
      <t>ベッシ</t>
    </rPh>
    <phoneticPr fontId="7"/>
  </si>
  <si>
    <t>高齢者施設等感染対策向上加算</t>
    <rPh sb="0" eb="3">
      <t>コウレイシャ</t>
    </rPh>
    <rPh sb="3" eb="6">
      <t>シセツトウ</t>
    </rPh>
    <rPh sb="6" eb="8">
      <t>カンセン</t>
    </rPh>
    <rPh sb="8" eb="10">
      <t>タイサク</t>
    </rPh>
    <rPh sb="10" eb="14">
      <t>コウジョウカサン</t>
    </rPh>
    <phoneticPr fontId="7"/>
  </si>
  <si>
    <t>　　6　「異動項目」欄には、(別紙2)「介護給付費算定に係る体制等状況一覧表」に掲げる項目（施設等の区分、</t>
    <rPh sb="15" eb="17">
      <t>ベッシ</t>
    </rPh>
    <phoneticPr fontId="7"/>
  </si>
  <si>
    <t>　　　２　人員配置に係る届出については、勤務体制がわかる書類（「従業者の勤務の体制及び勤務形態一覧表」（参考様式21）又はこれに準じた勤務割表等）を添付してください。</t>
    <rPh sb="52" eb="56">
      <t>サンコウ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</si>
</sst>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411]#,##0;[Red]\-#,##0"/>
    <numFmt numFmtId="177" formatCode="0_ "/>
    <numFmt numFmtId="178" formatCode="0.00_ "/>
    <numFmt numFmtId="179" formatCode="####&quot;年&quot;"/>
    <numFmt numFmtId="180" formatCode="#,##0.0;[Red]\-#,##0.0"/>
    <numFmt numFmtId="181" formatCode="0.0"/>
    <numFmt numFmtId="182" formatCode="0.0%"/>
    <numFmt numFmtId="183" formatCode="[&lt;=999]000;[&lt;=9999]000\-00;000\-0000"/>
    <numFmt numFmtId="184" formatCode="#,##0.##"/>
    <numFmt numFmtId="185" formatCode="#,##0.0&quot;人&quot;"/>
    <numFmt numFmtId="186" formatCode="#,##0.0#"/>
    <numFmt numFmtId="187" formatCode="#,##0&quot;人&quot;"/>
  </numFmts>
  <fonts count="63">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Ｐゴシック"/>
      <family val="3"/>
    </font>
    <font>
      <sz val="9"/>
      <color auto="1"/>
      <name val="HG丸ｺﾞｼｯｸM-PRO"/>
      <family val="3"/>
    </font>
    <font>
      <sz val="9"/>
      <color theme="1"/>
      <name val="HG丸ｺﾞｼｯｸM-PRO"/>
      <family val="3"/>
    </font>
    <font>
      <sz val="12"/>
      <color auto="1"/>
      <name val="HG丸ｺﾞｼｯｸM-PRO"/>
      <family val="3"/>
    </font>
    <font>
      <sz val="10"/>
      <color auto="1"/>
      <name val="HG丸ｺﾞｼｯｸM-PRO"/>
    </font>
    <font>
      <sz val="11"/>
      <color auto="1"/>
      <name val="HG丸ｺﾞｼｯｸM-PRO"/>
    </font>
    <font>
      <sz val="8"/>
      <color auto="1"/>
      <name val="HG丸ｺﾞｼｯｸM-PRO"/>
      <family val="3"/>
    </font>
    <font>
      <b/>
      <sz val="8"/>
      <color auto="1"/>
      <name val="HG丸ｺﾞｼｯｸM-PRO"/>
      <family val="3"/>
    </font>
    <font>
      <sz val="11"/>
      <color auto="1"/>
      <name val="HGSｺﾞｼｯｸM"/>
      <family val="3"/>
    </font>
    <font>
      <sz val="10.5"/>
      <color auto="1"/>
      <name val="ＭＳ 明朝"/>
      <family val="1"/>
    </font>
    <font>
      <sz val="10"/>
      <color auto="1"/>
      <name val="HGSｺﾞｼｯｸM"/>
      <family val="3"/>
    </font>
    <font>
      <sz val="8"/>
      <color auto="1"/>
      <name val="HGSｺﾞｼｯｸM"/>
      <family val="3"/>
    </font>
    <font>
      <strike/>
      <sz val="11"/>
      <color auto="1"/>
      <name val="ＭＳ Ｐゴシック"/>
      <family val="3"/>
    </font>
    <font>
      <sz val="11"/>
      <color rgb="FFFF0000"/>
      <name val="HGSｺﾞｼｯｸM"/>
      <family val="3"/>
    </font>
    <font>
      <sz val="16"/>
      <color auto="1"/>
      <name val="HGSｺﾞｼｯｸM"/>
      <family val="3"/>
    </font>
    <font>
      <b/>
      <sz val="12"/>
      <color auto="1"/>
      <name val="HGSｺﾞｼｯｸM"/>
      <family val="3"/>
    </font>
    <font>
      <strike/>
      <sz val="11"/>
      <color auto="1"/>
      <name val="HGSｺﾞｼｯｸM"/>
      <family val="3"/>
    </font>
    <font>
      <sz val="11"/>
      <color theme="1"/>
      <name val="HGSｺﾞｼｯｸM"/>
      <family val="3"/>
    </font>
    <font>
      <sz val="9"/>
      <color auto="1"/>
      <name val="HGSｺﾞｼｯｸM"/>
      <family val="3"/>
    </font>
    <font>
      <b/>
      <sz val="11"/>
      <color auto="1"/>
      <name val="HGSｺﾞｼｯｸM"/>
      <family val="3"/>
    </font>
    <font>
      <sz val="11"/>
      <color auto="1"/>
      <name val="ＭＳ Ｐ明朝"/>
      <family val="1"/>
    </font>
    <font>
      <sz val="9"/>
      <color auto="1"/>
      <name val="ＭＳ Ｐ明朝"/>
      <family val="1"/>
    </font>
    <font>
      <sz val="10"/>
      <color auto="1"/>
      <name val="ＭＳ Ｐゴシック"/>
      <family val="3"/>
    </font>
    <font>
      <sz val="9"/>
      <color auto="1"/>
      <name val="ＭＳ Ｐゴシック"/>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9"/>
      <color theme="1"/>
      <name val="ＭＳ Ｐゴシック"/>
      <family val="3"/>
      <scheme val="minor"/>
    </font>
    <font>
      <sz val="9"/>
      <color theme="1"/>
      <name val="HGSｺﾞｼｯｸM"/>
      <family val="3"/>
    </font>
    <font>
      <sz val="10"/>
      <color theme="1"/>
      <name val="HGSｺﾞｼｯｸM"/>
      <family val="3"/>
    </font>
    <font>
      <sz val="12"/>
      <color auto="1"/>
      <name val="HGSｺﾞｼｯｸM"/>
      <family val="3"/>
    </font>
    <font>
      <sz val="10.5"/>
      <color auto="1"/>
      <name val="HGSｺﾞｼｯｸM"/>
      <family val="3"/>
    </font>
    <font>
      <sz val="16"/>
      <color theme="1"/>
      <name val="HGSｺﾞｼｯｸM"/>
    </font>
    <font>
      <b/>
      <sz val="16"/>
      <color theme="1"/>
      <name val="HGSｺﾞｼｯｸM"/>
      <family val="3"/>
    </font>
    <font>
      <b/>
      <sz val="14"/>
      <color auto="1"/>
      <name val="HGSｺﾞｼｯｸM"/>
      <family val="3"/>
    </font>
    <font>
      <sz val="6"/>
      <color auto="1"/>
      <name val="游ゴシック"/>
      <family val="3"/>
    </font>
    <font>
      <b/>
      <sz val="12"/>
      <color rgb="FFFF0000"/>
      <name val="HGSｺﾞｼｯｸM"/>
      <family val="3"/>
    </font>
    <font>
      <sz val="11"/>
      <color rgb="FF000000"/>
      <name val="游ゴシック"/>
      <family val="3"/>
    </font>
    <font>
      <sz val="12"/>
      <color auto="1"/>
      <name val="HGSｺﾞｼｯｸE"/>
      <family val="3"/>
    </font>
    <font>
      <b/>
      <sz val="16"/>
      <color auto="1"/>
      <name val="HGSｺﾞｼｯｸM"/>
      <family val="3"/>
    </font>
    <font>
      <sz val="14"/>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auto="1"/>
      <name val="游ゴシック"/>
      <family val="3"/>
    </font>
    <font>
      <sz val="12"/>
      <color auto="1"/>
      <name val="游ゴシック"/>
      <family val="3"/>
    </font>
    <font>
      <sz val="12"/>
      <color theme="1"/>
      <name val="游ゴシック"/>
      <family val="3"/>
    </font>
    <font>
      <sz val="11"/>
      <color auto="1"/>
      <name val="ＭＳ ゴシック"/>
      <family val="3"/>
    </font>
    <font>
      <sz val="9"/>
      <color auto="1"/>
      <name val="ＭＳ ゴシック"/>
      <family val="3"/>
    </font>
    <font>
      <b/>
      <sz val="9"/>
      <color auto="1"/>
      <name val="ＭＳ ゴシック"/>
      <family val="3"/>
    </font>
    <font>
      <sz val="8"/>
      <color auto="1"/>
      <name val="ＭＳ ゴシック"/>
      <family val="3"/>
    </font>
    <font>
      <sz val="10"/>
      <color auto="1"/>
      <name val="ＭＳ 明朝"/>
    </font>
    <font>
      <sz val="6"/>
      <color auto="1"/>
      <name val="ＭＳ 明朝"/>
      <family val="1"/>
    </font>
    <font>
      <sz val="14"/>
      <color auto="1"/>
      <name val="HGSｺﾞｼｯｸM"/>
      <family val="3"/>
    </font>
    <font>
      <b/>
      <sz val="16"/>
      <color auto="1"/>
      <name val="ＭＳ Ｐゴシック"/>
      <family val="3"/>
    </font>
    <font>
      <u/>
      <sz val="11"/>
      <color indexed="36"/>
      <name val="ＭＳ Ｐゴシック"/>
      <family val="3"/>
    </font>
  </fonts>
  <fills count="12">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theme="0" tint="-0.5"/>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3" tint="0.8"/>
        <bgColor indexed="64"/>
      </patternFill>
    </fill>
    <fill>
      <patternFill patternType="solid">
        <fgColor rgb="FFCCFFCC"/>
        <bgColor indexed="64"/>
      </patternFill>
    </fill>
    <fill>
      <patternFill patternType="solid">
        <fgColor indexed="65"/>
        <bgColor indexed="64"/>
      </patternFill>
    </fill>
  </fills>
  <borders count="241">
    <border>
      <left/>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auto="1"/>
      </right>
      <top style="hair">
        <color auto="1"/>
      </top>
      <bottom style="hair">
        <color auto="1"/>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hair">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hair">
        <color indexed="64"/>
      </bottom>
      <diagonal style="hair">
        <color indexed="64"/>
      </diagonal>
    </border>
    <border>
      <left/>
      <right/>
      <top style="hair">
        <color indexed="64"/>
      </top>
      <bottom style="thin">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auto="1"/>
      </right>
      <top style="thin">
        <color indexed="64"/>
      </top>
      <bottom style="thin">
        <color indexed="64"/>
      </bottom>
      <diagonal/>
    </border>
    <border>
      <left style="thin">
        <color indexed="64"/>
      </left>
      <right style="thin">
        <color rgb="FF558ED5"/>
      </right>
      <top style="thin">
        <color indexed="64"/>
      </top>
      <bottom/>
      <diagonal/>
    </border>
    <border>
      <left style="thin">
        <color indexed="64"/>
      </left>
      <right style="thin">
        <color rgb="FF558ED5"/>
      </right>
      <top/>
      <bottom style="thin">
        <color indexed="64"/>
      </bottom>
      <diagonal/>
    </border>
    <border>
      <left style="thin">
        <color rgb="FF558ED5"/>
      </left>
      <right style="thin">
        <color rgb="FF558ED5"/>
      </right>
      <top style="thin">
        <color indexed="64"/>
      </top>
      <bottom/>
      <diagonal/>
    </border>
    <border>
      <left style="thin">
        <color rgb="FF558ED5"/>
      </left>
      <right style="thin">
        <color rgb="FF558ED5"/>
      </right>
      <top/>
      <bottom style="thin">
        <color indexed="64"/>
      </bottom>
      <diagonal/>
    </border>
    <border>
      <left style="thin">
        <color rgb="FF558ED5"/>
      </left>
      <right/>
      <top style="thin">
        <color indexed="64"/>
      </top>
      <bottom/>
      <diagonal/>
    </border>
    <border>
      <left style="thin">
        <color rgb="FF558ED5"/>
      </left>
      <right/>
      <top/>
      <bottom style="thin">
        <color indexed="64"/>
      </bottom>
      <diagonal/>
    </border>
    <border>
      <left/>
      <right/>
      <top/>
      <bottom style="thin">
        <color auto="1"/>
      </bottom>
      <diagonal/>
    </border>
    <border>
      <left/>
      <right/>
      <top style="thin">
        <color indexed="64"/>
      </top>
      <bottom style="thin">
        <color auto="1"/>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s>
  <cellStyleXfs count="121">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cellStyleXfs>
  <cellXfs count="1474">
    <xf numFmtId="0" fontId="0" fillId="0" borderId="0" xfId="0">
      <alignment vertical="center"/>
    </xf>
    <xf numFmtId="0" fontId="8" fillId="0" borderId="0" xfId="106" applyFont="1" applyAlignment="1">
      <alignment vertical="center"/>
    </xf>
    <xf numFmtId="0" fontId="8" fillId="0" borderId="0" xfId="106" applyFont="1" applyAlignment="1">
      <alignment horizontal="center" vertical="center"/>
    </xf>
    <xf numFmtId="0" fontId="8" fillId="0" borderId="0" xfId="106" applyFont="1" applyAlignment="1">
      <alignment horizontal="left" vertical="center"/>
    </xf>
    <xf numFmtId="0" fontId="8" fillId="0" borderId="0" xfId="106" applyFont="1" applyAlignment="1">
      <alignment vertical="center" wrapText="1"/>
    </xf>
    <xf numFmtId="0" fontId="8" fillId="0" borderId="0" xfId="115" applyFont="1">
      <alignment vertical="center"/>
    </xf>
    <xf numFmtId="0" fontId="9" fillId="0" borderId="0" xfId="106" applyFont="1" applyAlignment="1">
      <alignment vertical="center"/>
    </xf>
    <xf numFmtId="0" fontId="10" fillId="2" borderId="0" xfId="106" applyFont="1" applyFill="1" applyAlignment="1">
      <alignment horizontal="center" vertical="center" wrapText="1"/>
    </xf>
    <xf numFmtId="0" fontId="8" fillId="3" borderId="1" xfId="115" applyFont="1" applyFill="1" applyBorder="1" applyAlignment="1">
      <alignment horizontal="center" vertical="center"/>
    </xf>
    <xf numFmtId="0" fontId="8" fillId="0" borderId="2" xfId="115" applyFont="1" applyBorder="1" applyAlignment="1">
      <alignment horizontal="center" vertical="center" wrapText="1"/>
    </xf>
    <xf numFmtId="0" fontId="8" fillId="0" borderId="3" xfId="115" applyFont="1" applyBorder="1" applyAlignment="1">
      <alignment horizontal="center" vertical="center" wrapText="1"/>
    </xf>
    <xf numFmtId="0" fontId="8" fillId="0" borderId="3" xfId="115" applyFont="1" applyBorder="1">
      <alignment vertical="center"/>
    </xf>
    <xf numFmtId="0" fontId="11" fillId="0" borderId="4" xfId="106" applyFont="1" applyBorder="1" applyAlignment="1">
      <alignment horizontal="center" vertical="center"/>
    </xf>
    <xf numFmtId="0" fontId="8" fillId="0" borderId="4" xfId="106" applyFont="1" applyBorder="1" applyAlignment="1">
      <alignment vertical="center"/>
    </xf>
    <xf numFmtId="0" fontId="8" fillId="0" borderId="4" xfId="117" applyFont="1" applyBorder="1">
      <alignment vertical="center"/>
    </xf>
    <xf numFmtId="0" fontId="8" fillId="0" borderId="5" xfId="106" applyFont="1" applyBorder="1" applyAlignment="1">
      <alignment vertical="center"/>
    </xf>
    <xf numFmtId="0" fontId="10" fillId="2" borderId="0" xfId="106" applyFont="1" applyFill="1" applyAlignment="1">
      <alignment horizontal="center" vertical="center"/>
    </xf>
    <xf numFmtId="0" fontId="8" fillId="3" borderId="6" xfId="115" applyFont="1" applyFill="1" applyBorder="1" applyAlignment="1">
      <alignment horizontal="center" vertical="center"/>
    </xf>
    <xf numFmtId="0" fontId="8" fillId="0" borderId="7" xfId="115" applyFont="1" applyBorder="1" applyAlignment="1">
      <alignment horizontal="center" vertical="center" wrapText="1"/>
    </xf>
    <xf numFmtId="0" fontId="8" fillId="0" borderId="8" xfId="115" applyFont="1" applyBorder="1" applyAlignment="1">
      <alignment horizontal="center" vertical="center" wrapText="1"/>
    </xf>
    <xf numFmtId="0" fontId="8" fillId="0" borderId="9" xfId="115" applyFont="1" applyBorder="1" applyAlignment="1">
      <alignment horizontal="left" vertical="center" wrapText="1"/>
    </xf>
    <xf numFmtId="0" fontId="11" fillId="0" borderId="10" xfId="106" applyFont="1" applyBorder="1" applyAlignment="1">
      <alignment horizontal="left" vertical="center"/>
    </xf>
    <xf numFmtId="0" fontId="11" fillId="0" borderId="0" xfId="106" applyFont="1" applyBorder="1" applyAlignment="1">
      <alignment horizontal="left" vertical="center"/>
    </xf>
    <xf numFmtId="0" fontId="8" fillId="0" borderId="11" xfId="106" applyFont="1" applyBorder="1" applyAlignment="1">
      <alignment horizontal="left" vertical="center" wrapText="1"/>
    </xf>
    <xf numFmtId="0" fontId="8" fillId="0" borderId="12" xfId="106" applyFont="1" applyBorder="1" applyAlignment="1">
      <alignment horizontal="left" vertical="center" wrapText="1"/>
    </xf>
    <xf numFmtId="0" fontId="8" fillId="0" borderId="11" xfId="106" applyFont="1" applyBorder="1" applyAlignment="1">
      <alignment vertical="center" wrapText="1"/>
    </xf>
    <xf numFmtId="0" fontId="8" fillId="0" borderId="12" xfId="106" applyFont="1" applyBorder="1" applyAlignment="1">
      <alignment vertical="center" wrapText="1"/>
    </xf>
    <xf numFmtId="0" fontId="8" fillId="0" borderId="13" xfId="106" applyFont="1" applyBorder="1" applyAlignment="1">
      <alignment vertical="center" wrapText="1"/>
    </xf>
    <xf numFmtId="0" fontId="8" fillId="0" borderId="8" xfId="106" applyFont="1" applyBorder="1" applyAlignment="1">
      <alignment vertical="center" wrapText="1"/>
    </xf>
    <xf numFmtId="0" fontId="8" fillId="0" borderId="14" xfId="106" applyFont="1" applyBorder="1" applyAlignment="1">
      <alignment vertical="center" wrapText="1"/>
    </xf>
    <xf numFmtId="0" fontId="8" fillId="0" borderId="15" xfId="116" applyFont="1" applyBorder="1" applyAlignment="1">
      <alignment vertical="center" wrapText="1"/>
    </xf>
    <xf numFmtId="0" fontId="8" fillId="0" borderId="16" xfId="106" applyFont="1" applyBorder="1" applyAlignment="1">
      <alignment horizontal="left" vertical="center" wrapText="1"/>
    </xf>
    <xf numFmtId="0" fontId="8" fillId="0" borderId="17" xfId="106" applyFont="1" applyBorder="1" applyAlignment="1">
      <alignment horizontal="left" vertical="center" wrapText="1"/>
    </xf>
    <xf numFmtId="0" fontId="8" fillId="0" borderId="13" xfId="106" applyFont="1" applyBorder="1" applyAlignment="1">
      <alignment horizontal="left" vertical="center" wrapText="1"/>
    </xf>
    <xf numFmtId="0" fontId="8" fillId="0" borderId="18" xfId="106" applyFont="1" applyBorder="1" applyAlignment="1">
      <alignment vertical="center" wrapText="1"/>
    </xf>
    <xf numFmtId="0" fontId="12" fillId="0" borderId="12" xfId="106" applyFont="1" applyBorder="1" applyAlignment="1">
      <alignment vertical="center" wrapText="1"/>
    </xf>
    <xf numFmtId="0" fontId="12" fillId="0" borderId="13" xfId="106" applyFont="1" applyBorder="1" applyAlignment="1">
      <alignment vertical="center" wrapText="1"/>
    </xf>
    <xf numFmtId="0" fontId="8" fillId="0" borderId="19" xfId="106" applyFont="1" applyBorder="1" applyAlignment="1">
      <alignment horizontal="left" vertical="center" wrapText="1"/>
    </xf>
    <xf numFmtId="0" fontId="8" fillId="0" borderId="20" xfId="106" applyFont="1" applyBorder="1" applyAlignment="1">
      <alignment vertical="center" wrapText="1"/>
    </xf>
    <xf numFmtId="0" fontId="8" fillId="0" borderId="21" xfId="106" applyFont="1" applyBorder="1" applyAlignment="1">
      <alignment vertical="center" wrapText="1"/>
    </xf>
    <xf numFmtId="0" fontId="8" fillId="0" borderId="22" xfId="106" applyFont="1" applyBorder="1" applyAlignment="1">
      <alignment vertical="center" wrapText="1"/>
    </xf>
    <xf numFmtId="0" fontId="8" fillId="0" borderId="9" xfId="106" applyFont="1" applyBorder="1" applyAlignment="1">
      <alignment vertical="center" wrapText="1"/>
    </xf>
    <xf numFmtId="0" fontId="12" fillId="0" borderId="13" xfId="106" applyFont="1" applyBorder="1" applyAlignment="1">
      <alignment horizontal="left" vertical="center" wrapText="1"/>
    </xf>
    <xf numFmtId="0" fontId="8" fillId="0" borderId="23" xfId="106" applyFont="1" applyBorder="1" applyAlignment="1">
      <alignment vertical="center" wrapText="1"/>
    </xf>
    <xf numFmtId="0" fontId="13" fillId="3" borderId="1" xfId="115" applyFont="1" applyFill="1" applyBorder="1" applyAlignment="1">
      <alignment horizontal="center" vertical="center" wrapText="1"/>
    </xf>
    <xf numFmtId="0" fontId="8" fillId="4" borderId="24" xfId="115" applyFont="1" applyFill="1" applyBorder="1" applyAlignment="1">
      <alignment horizontal="center" vertical="center"/>
    </xf>
    <xf numFmtId="0" fontId="8" fillId="4" borderId="14" xfId="115" applyFont="1" applyFill="1" applyBorder="1" applyAlignment="1">
      <alignment horizontal="center" vertical="center"/>
    </xf>
    <xf numFmtId="0" fontId="8" fillId="0" borderId="25" xfId="115" applyFont="1" applyBorder="1" applyAlignment="1">
      <alignment horizontal="center" vertical="center"/>
    </xf>
    <xf numFmtId="0" fontId="8" fillId="0" borderId="26" xfId="115" applyFont="1" applyBorder="1" applyAlignment="1">
      <alignment horizontal="center" vertical="center"/>
    </xf>
    <xf numFmtId="0" fontId="8" fillId="0" borderId="27" xfId="115" applyFont="1" applyBorder="1" applyAlignment="1">
      <alignment horizontal="center" vertical="center"/>
    </xf>
    <xf numFmtId="0" fontId="8" fillId="0" borderId="24" xfId="115" applyFont="1" applyBorder="1" applyAlignment="1">
      <alignment horizontal="center" vertical="center"/>
    </xf>
    <xf numFmtId="0" fontId="11" fillId="0" borderId="28" xfId="106" applyFont="1" applyBorder="1" applyAlignment="1">
      <alignment horizontal="center" vertical="center"/>
    </xf>
    <xf numFmtId="0" fontId="11" fillId="0" borderId="29" xfId="106" applyFont="1" applyBorder="1" applyAlignment="1">
      <alignment horizontal="center" vertical="center"/>
    </xf>
    <xf numFmtId="0" fontId="8" fillId="0" borderId="24" xfId="106" applyFont="1" applyBorder="1" applyAlignment="1">
      <alignment horizontal="center" vertical="center" wrapText="1"/>
    </xf>
    <xf numFmtId="0" fontId="8" fillId="0" borderId="30" xfId="106" applyFont="1" applyBorder="1" applyAlignment="1">
      <alignment horizontal="center" vertical="center" wrapText="1"/>
    </xf>
    <xf numFmtId="0" fontId="8" fillId="0" borderId="31" xfId="106" applyFont="1" applyBorder="1" applyAlignment="1">
      <alignment horizontal="center" vertical="center" wrapText="1"/>
    </xf>
    <xf numFmtId="0" fontId="8" fillId="0" borderId="32" xfId="106" applyFont="1" applyBorder="1" applyAlignment="1">
      <alignment horizontal="center" vertical="center" wrapText="1"/>
    </xf>
    <xf numFmtId="0" fontId="8" fillId="0" borderId="28" xfId="105" applyFont="1" applyBorder="1" applyAlignment="1">
      <alignment horizontal="center" vertical="center" wrapText="1"/>
    </xf>
    <xf numFmtId="0" fontId="8" fillId="0" borderId="14" xfId="106" applyFont="1" applyBorder="1" applyAlignment="1">
      <alignment horizontal="center" vertical="center" wrapText="1"/>
    </xf>
    <xf numFmtId="0" fontId="8" fillId="0" borderId="27" xfId="106" applyFont="1" applyBorder="1" applyAlignment="1">
      <alignment horizontal="center" vertical="center" wrapText="1"/>
    </xf>
    <xf numFmtId="0" fontId="8" fillId="0" borderId="18" xfId="106" applyFont="1" applyBorder="1" applyAlignment="1">
      <alignment horizontal="center" vertical="center" wrapText="1"/>
    </xf>
    <xf numFmtId="0" fontId="8" fillId="0" borderId="33" xfId="106" applyFont="1" applyBorder="1" applyAlignment="1">
      <alignment horizontal="center" vertical="center" wrapText="1"/>
    </xf>
    <xf numFmtId="0" fontId="8" fillId="0" borderId="34" xfId="115" applyFont="1" applyBorder="1" applyAlignment="1">
      <alignment horizontal="center" vertical="center"/>
    </xf>
    <xf numFmtId="0" fontId="8" fillId="0" borderId="3" xfId="115" applyFont="1" applyBorder="1" applyAlignment="1">
      <alignment horizontal="center" vertical="center"/>
    </xf>
    <xf numFmtId="0" fontId="8" fillId="0" borderId="35" xfId="115" applyFont="1" applyBorder="1" applyAlignment="1">
      <alignment horizontal="center" vertical="center"/>
    </xf>
    <xf numFmtId="0" fontId="8" fillId="0" borderId="36" xfId="106" applyFont="1" applyBorder="1" applyAlignment="1">
      <alignment horizontal="center" vertical="center"/>
    </xf>
    <xf numFmtId="0" fontId="8" fillId="0" borderId="37" xfId="106" applyFont="1" applyBorder="1" applyAlignment="1">
      <alignment horizontal="center" vertical="center"/>
    </xf>
    <xf numFmtId="0" fontId="8" fillId="0" borderId="38" xfId="106" applyFont="1" applyBorder="1" applyAlignment="1">
      <alignment horizontal="center" vertical="center"/>
    </xf>
    <xf numFmtId="0" fontId="8" fillId="3" borderId="39" xfId="115" applyFont="1" applyFill="1" applyBorder="1" applyAlignment="1">
      <alignment horizontal="center" vertical="center"/>
    </xf>
    <xf numFmtId="0" fontId="8" fillId="0" borderId="40" xfId="115" applyFont="1" applyBorder="1" applyAlignment="1">
      <alignment horizontal="left" vertical="center" wrapText="1"/>
    </xf>
    <xf numFmtId="0" fontId="8" fillId="0" borderId="30" xfId="115" applyFont="1" applyBorder="1" applyAlignment="1">
      <alignment horizontal="left" vertical="center"/>
    </xf>
    <xf numFmtId="0" fontId="8" fillId="0" borderId="0" xfId="115" applyFont="1" applyBorder="1" applyAlignment="1">
      <alignment horizontal="left" vertical="center"/>
    </xf>
    <xf numFmtId="0" fontId="13" fillId="0" borderId="0" xfId="115" applyFont="1" applyBorder="1" applyAlignment="1">
      <alignment horizontal="right" vertical="center"/>
    </xf>
    <xf numFmtId="0" fontId="8" fillId="0" borderId="41" xfId="115" applyFont="1" applyBorder="1" applyAlignment="1">
      <alignment horizontal="center" vertical="center"/>
    </xf>
    <xf numFmtId="0" fontId="8" fillId="0" borderId="30" xfId="115" applyFont="1" applyBorder="1" applyAlignment="1">
      <alignment horizontal="left" vertical="center" wrapText="1"/>
    </xf>
    <xf numFmtId="0" fontId="8" fillId="0" borderId="42" xfId="106" applyFont="1" applyBorder="1" applyAlignment="1">
      <alignment horizontal="center" vertical="center"/>
    </xf>
    <xf numFmtId="0" fontId="8" fillId="0" borderId="32" xfId="106" applyFont="1" applyBorder="1" applyAlignment="1">
      <alignment horizontal="left" vertical="center" wrapText="1"/>
    </xf>
    <xf numFmtId="0" fontId="8" fillId="0" borderId="0" xfId="106" applyFont="1" applyBorder="1" applyAlignment="1">
      <alignment horizontal="left" vertical="center" wrapText="1"/>
    </xf>
    <xf numFmtId="0" fontId="8" fillId="0" borderId="30" xfId="106" applyFont="1" applyBorder="1" applyAlignment="1">
      <alignment vertical="center" wrapText="1"/>
    </xf>
    <xf numFmtId="0" fontId="8" fillId="0" borderId="43" xfId="106" applyFont="1" applyBorder="1" applyAlignment="1">
      <alignment horizontal="left" vertical="center" wrapText="1"/>
    </xf>
    <xf numFmtId="0" fontId="8" fillId="0" borderId="44" xfId="115" applyFont="1" applyBorder="1" applyAlignment="1">
      <alignment horizontal="left" vertical="center" wrapText="1"/>
    </xf>
    <xf numFmtId="0" fontId="8" fillId="0" borderId="24" xfId="115" applyFont="1" applyBorder="1" applyAlignment="1">
      <alignment horizontal="left" vertical="center"/>
    </xf>
    <xf numFmtId="0" fontId="13" fillId="0" borderId="0" xfId="115" applyFont="1" applyBorder="1">
      <alignment vertical="center"/>
    </xf>
    <xf numFmtId="0" fontId="8" fillId="0" borderId="45" xfId="115" applyFont="1" applyBorder="1" applyAlignment="1">
      <alignment horizontal="center" vertical="center"/>
    </xf>
    <xf numFmtId="0" fontId="8" fillId="0" borderId="24" xfId="115" applyFont="1" applyBorder="1" applyAlignment="1">
      <alignment horizontal="left" vertical="center" wrapText="1"/>
    </xf>
    <xf numFmtId="0" fontId="8" fillId="0" borderId="46" xfId="106" applyFont="1" applyBorder="1" applyAlignment="1">
      <alignment horizontal="center" vertical="center"/>
    </xf>
    <xf numFmtId="0" fontId="8" fillId="0" borderId="14" xfId="106" applyFont="1" applyBorder="1" applyAlignment="1">
      <alignment horizontal="left" vertical="center" wrapText="1"/>
    </xf>
    <xf numFmtId="0" fontId="8" fillId="0" borderId="8" xfId="106" applyFont="1" applyBorder="1" applyAlignment="1">
      <alignment horizontal="left" vertical="center" wrapText="1"/>
    </xf>
    <xf numFmtId="0" fontId="8" fillId="0" borderId="24" xfId="106" applyFont="1" applyBorder="1" applyAlignment="1">
      <alignment vertical="center" wrapText="1"/>
    </xf>
    <xf numFmtId="0" fontId="12" fillId="0" borderId="24" xfId="106" applyFont="1" applyBorder="1" applyAlignment="1">
      <alignment horizontal="left" vertical="center" wrapText="1"/>
    </xf>
    <xf numFmtId="0" fontId="13" fillId="0" borderId="24" xfId="22" applyFont="1" applyBorder="1" applyAlignment="1">
      <alignment horizontal="left" vertical="center" wrapText="1"/>
    </xf>
    <xf numFmtId="0" fontId="8" fillId="0" borderId="33" xfId="106" applyFont="1" applyBorder="1" applyAlignment="1">
      <alignment horizontal="left" vertical="center" wrapText="1"/>
    </xf>
    <xf numFmtId="0" fontId="8" fillId="3" borderId="47" xfId="115" applyFont="1" applyFill="1" applyBorder="1" applyAlignment="1">
      <alignment horizontal="center" vertical="center" wrapText="1"/>
    </xf>
    <xf numFmtId="0" fontId="13" fillId="0" borderId="31" xfId="115" applyFont="1" applyBorder="1" applyAlignment="1">
      <alignment vertical="center" wrapText="1"/>
    </xf>
    <xf numFmtId="0" fontId="13" fillId="0" borderId="25" xfId="115" applyFont="1" applyBorder="1" applyAlignment="1">
      <alignment horizontal="left" vertical="center" wrapText="1"/>
    </xf>
    <xf numFmtId="0" fontId="13" fillId="0" borderId="26" xfId="115" applyFont="1" applyBorder="1" applyAlignment="1">
      <alignment horizontal="left" vertical="center" wrapText="1"/>
    </xf>
    <xf numFmtId="0" fontId="13" fillId="0" borderId="27" xfId="115" applyFont="1" applyBorder="1" applyAlignment="1">
      <alignment horizontal="left" vertical="center" wrapText="1"/>
    </xf>
    <xf numFmtId="0" fontId="13" fillId="0" borderId="31" xfId="106" applyFont="1" applyBorder="1" applyAlignment="1">
      <alignment horizontal="left" vertical="center" wrapText="1"/>
    </xf>
    <xf numFmtId="0" fontId="13" fillId="0" borderId="27" xfId="106" applyFont="1" applyBorder="1" applyAlignment="1">
      <alignment vertical="center" wrapText="1"/>
    </xf>
    <xf numFmtId="0" fontId="14" fillId="0" borderId="27" xfId="106" applyFont="1" applyBorder="1" applyAlignment="1">
      <alignment vertical="center" wrapText="1"/>
    </xf>
    <xf numFmtId="0" fontId="13" fillId="0" borderId="26" xfId="106" applyFont="1" applyBorder="1" applyAlignment="1">
      <alignment vertical="center" wrapText="1"/>
    </xf>
    <xf numFmtId="0" fontId="14" fillId="0" borderId="27" xfId="106" applyFont="1" applyBorder="1" applyAlignment="1">
      <alignment horizontal="left" vertical="center" wrapText="1"/>
    </xf>
    <xf numFmtId="0" fontId="13" fillId="0" borderId="48" xfId="106" applyFont="1" applyBorder="1" applyAlignment="1">
      <alignment vertical="center" wrapText="1"/>
    </xf>
    <xf numFmtId="0" fontId="15" fillId="0" borderId="0" xfId="77" applyFont="1" applyFill="1" applyAlignment="1"/>
    <xf numFmtId="0" fontId="15" fillId="0" borderId="0" xfId="77" applyFont="1" applyFill="1" applyAlignment="1">
      <alignment horizontal="left"/>
    </xf>
    <xf numFmtId="0" fontId="15" fillId="0" borderId="0" xfId="77" applyFont="1" applyFill="1" applyAlignment="1">
      <alignment vertical="center"/>
    </xf>
    <xf numFmtId="0" fontId="15" fillId="0" borderId="0" xfId="77" applyFont="1" applyFill="1" applyAlignment="1">
      <alignment horizontal="left" vertical="center"/>
    </xf>
    <xf numFmtId="0" fontId="15" fillId="0" borderId="0" xfId="77" applyFont="1" applyFill="1" applyAlignment="1">
      <alignment horizontal="center" vertical="center"/>
    </xf>
    <xf numFmtId="0" fontId="15" fillId="0" borderId="49" xfId="77" applyFont="1" applyFill="1" applyBorder="1" applyAlignment="1">
      <alignment horizontal="center" vertical="center" textRotation="255" wrapText="1"/>
    </xf>
    <xf numFmtId="0" fontId="15" fillId="0" borderId="26" xfId="77" applyFont="1" applyFill="1" applyBorder="1" applyAlignment="1">
      <alignment horizontal="center" vertical="center" textRotation="255" wrapText="1"/>
    </xf>
    <xf numFmtId="0" fontId="15" fillId="0" borderId="50" xfId="77" applyFont="1" applyFill="1" applyBorder="1" applyAlignment="1">
      <alignment horizontal="center" vertical="center" textRotation="255" wrapText="1"/>
    </xf>
    <xf numFmtId="0" fontId="15" fillId="0" borderId="49" xfId="77" applyFont="1" applyFill="1" applyBorder="1" applyAlignment="1">
      <alignment horizontal="center" vertical="center" textRotation="255" shrinkToFit="1"/>
    </xf>
    <xf numFmtId="0" fontId="15" fillId="0" borderId="26" xfId="77" applyFont="1" applyFill="1" applyBorder="1" applyAlignment="1">
      <alignment horizontal="center" vertical="center" textRotation="255" shrinkToFit="1"/>
    </xf>
    <xf numFmtId="0" fontId="15" fillId="0" borderId="50" xfId="77" applyFont="1" applyFill="1" applyBorder="1" applyAlignment="1">
      <alignment horizontal="center" vertical="center" textRotation="255" shrinkToFit="1"/>
    </xf>
    <xf numFmtId="0" fontId="15" fillId="0" borderId="3" xfId="77" applyFont="1" applyFill="1" applyBorder="1" applyAlignment="1">
      <alignment horizontal="center" vertical="center" textRotation="255" shrinkToFit="1"/>
    </xf>
    <xf numFmtId="0" fontId="15" fillId="0" borderId="47" xfId="77" applyFont="1" applyFill="1" applyBorder="1" applyAlignment="1">
      <alignment horizontal="left" wrapText="1"/>
    </xf>
    <xf numFmtId="0" fontId="15" fillId="0" borderId="1" xfId="77" applyFont="1" applyFill="1" applyBorder="1" applyAlignment="1">
      <alignment horizontal="center" vertical="center" wrapText="1"/>
    </xf>
    <xf numFmtId="0" fontId="16" fillId="0" borderId="0" xfId="77" applyFont="1" applyFill="1" applyAlignment="1">
      <alignment horizontal="justify"/>
    </xf>
    <xf numFmtId="0" fontId="15" fillId="0" borderId="51" xfId="77" applyFont="1" applyFill="1" applyBorder="1" applyAlignment="1">
      <alignment horizontal="left" vertical="center" wrapText="1"/>
    </xf>
    <xf numFmtId="0" fontId="15" fillId="0" borderId="52" xfId="77" applyFont="1" applyFill="1" applyBorder="1" applyAlignment="1">
      <alignment horizontal="left" vertical="center" wrapText="1"/>
    </xf>
    <xf numFmtId="0" fontId="15" fillId="0" borderId="3" xfId="77" applyFont="1" applyFill="1" applyBorder="1" applyAlignment="1">
      <alignment horizontal="left" vertical="center" wrapText="1"/>
    </xf>
    <xf numFmtId="0" fontId="15" fillId="0" borderId="1" xfId="77" applyFont="1" applyFill="1" applyBorder="1" applyAlignment="1">
      <alignment horizontal="left" vertical="center" wrapText="1"/>
    </xf>
    <xf numFmtId="0" fontId="15" fillId="0" borderId="1" xfId="77" applyFont="1" applyFill="1" applyBorder="1" applyAlignment="1">
      <alignment horizontal="left" shrinkToFit="1"/>
    </xf>
    <xf numFmtId="0" fontId="15" fillId="0" borderId="1" xfId="77" applyFont="1" applyFill="1" applyBorder="1" applyAlignment="1">
      <alignment horizontal="left" wrapText="1"/>
    </xf>
    <xf numFmtId="0" fontId="17" fillId="0" borderId="51" xfId="77" applyFont="1" applyFill="1" applyBorder="1" applyAlignment="1">
      <alignment horizontal="left" vertical="center" wrapText="1"/>
    </xf>
    <xf numFmtId="0" fontId="17" fillId="0" borderId="3" xfId="77" applyFont="1" applyFill="1" applyBorder="1" applyAlignment="1">
      <alignment horizontal="left" vertical="center" wrapText="1"/>
    </xf>
    <xf numFmtId="0" fontId="17" fillId="0" borderId="52" xfId="77" applyFont="1" applyFill="1" applyBorder="1" applyAlignment="1">
      <alignment horizontal="left" vertical="center" wrapText="1"/>
    </xf>
    <xf numFmtId="0" fontId="15" fillId="0" borderId="51" xfId="77" applyFont="1" applyFill="1" applyBorder="1" applyAlignment="1">
      <alignment horizontal="left" vertical="top" wrapText="1"/>
    </xf>
    <xf numFmtId="0" fontId="15" fillId="0" borderId="3" xfId="77" applyFont="1" applyFill="1" applyBorder="1" applyAlignment="1">
      <alignment horizontal="left" vertical="top" wrapText="1"/>
    </xf>
    <xf numFmtId="0" fontId="15" fillId="0" borderId="1" xfId="77" applyFont="1" applyFill="1" applyBorder="1" applyAlignment="1">
      <alignment horizontal="center" wrapText="1"/>
    </xf>
    <xf numFmtId="0" fontId="15" fillId="0" borderId="52" xfId="77" applyFont="1" applyFill="1" applyBorder="1" applyAlignment="1">
      <alignment horizontal="left" vertical="top" wrapText="1"/>
    </xf>
    <xf numFmtId="0" fontId="15" fillId="0" borderId="39" xfId="77" applyFont="1" applyFill="1" applyBorder="1" applyAlignment="1">
      <alignment horizontal="center" vertical="center" wrapText="1"/>
    </xf>
    <xf numFmtId="0" fontId="15" fillId="0" borderId="53" xfId="77" applyFont="1" applyFill="1" applyBorder="1" applyAlignment="1">
      <alignment horizontal="left" vertical="center" wrapText="1"/>
    </xf>
    <xf numFmtId="0" fontId="15" fillId="0" borderId="54" xfId="77" applyFont="1" applyFill="1" applyBorder="1" applyAlignment="1">
      <alignment horizontal="left" vertical="center" wrapText="1"/>
    </xf>
    <xf numFmtId="0" fontId="15" fillId="0" borderId="0" xfId="77" applyFont="1" applyFill="1" applyBorder="1" applyAlignment="1">
      <alignment horizontal="left" vertical="center" wrapText="1"/>
    </xf>
    <xf numFmtId="0" fontId="15" fillId="0" borderId="39" xfId="77" applyFont="1" applyFill="1" applyBorder="1" applyAlignment="1">
      <alignment horizontal="left" vertical="center" wrapText="1"/>
    </xf>
    <xf numFmtId="0" fontId="15" fillId="0" borderId="39" xfId="77" applyFont="1" applyFill="1" applyBorder="1" applyAlignment="1">
      <alignment horizontal="left" shrinkToFit="1"/>
    </xf>
    <xf numFmtId="0" fontId="15" fillId="0" borderId="39" xfId="77" applyFont="1" applyFill="1" applyBorder="1" applyAlignment="1">
      <alignment horizontal="left" wrapText="1"/>
    </xf>
    <xf numFmtId="0" fontId="17" fillId="0" borderId="53" xfId="77" applyFont="1" applyFill="1" applyBorder="1" applyAlignment="1">
      <alignment horizontal="left" vertical="center" wrapText="1"/>
    </xf>
    <xf numFmtId="0" fontId="17" fillId="0" borderId="0" xfId="77" applyFont="1" applyFill="1" applyBorder="1" applyAlignment="1">
      <alignment horizontal="left" vertical="center" wrapText="1"/>
    </xf>
    <xf numFmtId="0" fontId="17" fillId="0" borderId="54" xfId="77" applyFont="1" applyFill="1" applyBorder="1" applyAlignment="1">
      <alignment horizontal="left" vertical="center" wrapText="1"/>
    </xf>
    <xf numFmtId="0" fontId="15" fillId="0" borderId="53" xfId="77" applyFont="1" applyFill="1" applyBorder="1" applyAlignment="1">
      <alignment horizontal="left" vertical="top" wrapText="1"/>
    </xf>
    <xf numFmtId="0" fontId="15" fillId="0" borderId="0" xfId="77" applyFont="1" applyFill="1" applyBorder="1" applyAlignment="1">
      <alignment horizontal="left" vertical="top" wrapText="1"/>
    </xf>
    <xf numFmtId="0" fontId="15" fillId="0" borderId="1" xfId="77" applyFont="1" applyFill="1" applyBorder="1" applyAlignment="1">
      <alignment horizontal="center" vertical="center" textRotation="255" wrapText="1"/>
    </xf>
    <xf numFmtId="0" fontId="15" fillId="0" borderId="51" xfId="77" applyFont="1" applyFill="1" applyBorder="1" applyAlignment="1">
      <alignment horizontal="center" vertical="center" textRotation="255" wrapText="1"/>
    </xf>
    <xf numFmtId="0" fontId="15" fillId="0" borderId="55" xfId="77" applyFont="1" applyFill="1" applyBorder="1" applyAlignment="1">
      <alignment horizontal="center" vertical="center" textRotation="255" wrapText="1"/>
    </xf>
    <xf numFmtId="0" fontId="15" fillId="0" borderId="39" xfId="77" applyFont="1" applyFill="1" applyBorder="1" applyAlignment="1">
      <alignment horizontal="center" wrapText="1"/>
    </xf>
    <xf numFmtId="0" fontId="15" fillId="0" borderId="54" xfId="77" applyFont="1" applyFill="1" applyBorder="1" applyAlignment="1">
      <alignment horizontal="left" vertical="top" wrapText="1"/>
    </xf>
    <xf numFmtId="0" fontId="15" fillId="0" borderId="0" xfId="77" applyFont="1" applyFill="1" applyBorder="1" applyAlignment="1">
      <alignment horizontal="center" vertical="center"/>
    </xf>
    <xf numFmtId="0" fontId="15" fillId="0" borderId="39" xfId="77" applyFont="1" applyFill="1" applyBorder="1" applyAlignment="1">
      <alignment horizontal="left" vertical="center"/>
    </xf>
    <xf numFmtId="0" fontId="15" fillId="0" borderId="39" xfId="77" applyFont="1" applyFill="1" applyBorder="1" applyAlignment="1">
      <alignment horizontal="left" vertical="center" shrinkToFit="1"/>
    </xf>
    <xf numFmtId="0" fontId="15" fillId="0" borderId="54" xfId="77" applyFont="1" applyFill="1" applyBorder="1" applyAlignment="1">
      <alignment horizontal="left" vertical="center" shrinkToFit="1"/>
    </xf>
    <xf numFmtId="0" fontId="15" fillId="0" borderId="56" xfId="77" applyFont="1" applyFill="1" applyBorder="1" applyAlignment="1">
      <alignment horizontal="left" vertical="center" shrinkToFit="1"/>
    </xf>
    <xf numFmtId="0" fontId="15" fillId="0" borderId="57" xfId="77" applyFont="1" applyFill="1" applyBorder="1" applyAlignment="1">
      <alignment horizontal="left" vertical="center" shrinkToFit="1"/>
    </xf>
    <xf numFmtId="0" fontId="4" fillId="0" borderId="39" xfId="77" applyFont="1" applyFill="1" applyBorder="1" applyAlignment="1">
      <alignment horizontal="left" vertical="center"/>
    </xf>
    <xf numFmtId="0" fontId="4" fillId="0" borderId="39" xfId="77" applyFont="1" applyFill="1" applyBorder="1" applyAlignment="1">
      <alignment horizontal="left" vertical="center" shrinkToFit="1"/>
    </xf>
    <xf numFmtId="0" fontId="4" fillId="0" borderId="39" xfId="77" applyFont="1" applyFill="1" applyBorder="1" applyAlignment="1">
      <alignment vertical="center" shrinkToFit="1"/>
    </xf>
    <xf numFmtId="0" fontId="4" fillId="0" borderId="54" xfId="77" applyFont="1" applyFill="1" applyBorder="1" applyAlignment="1">
      <alignment vertical="center" shrinkToFit="1"/>
    </xf>
    <xf numFmtId="0" fontId="4" fillId="0" borderId="56" xfId="77" applyFont="1" applyFill="1" applyBorder="1" applyAlignment="1">
      <alignment vertical="center" shrinkToFit="1"/>
    </xf>
    <xf numFmtId="0" fontId="15" fillId="0" borderId="6" xfId="77" applyFont="1" applyFill="1" applyBorder="1" applyAlignment="1">
      <alignment horizontal="center" vertical="center" wrapText="1"/>
    </xf>
    <xf numFmtId="0" fontId="4" fillId="0" borderId="58" xfId="77" applyFont="1" applyFill="1" applyBorder="1" applyAlignment="1">
      <alignment horizontal="left" vertical="center" wrapText="1"/>
    </xf>
    <xf numFmtId="0" fontId="15" fillId="0" borderId="59" xfId="77" applyFont="1" applyFill="1" applyBorder="1" applyAlignment="1">
      <alignment horizontal="left" vertical="center" wrapText="1"/>
    </xf>
    <xf numFmtId="0" fontId="15" fillId="0" borderId="58" xfId="77" applyFont="1" applyFill="1" applyBorder="1" applyAlignment="1">
      <alignment horizontal="left" vertical="center" wrapText="1"/>
    </xf>
    <xf numFmtId="0" fontId="15" fillId="0" borderId="8" xfId="77" applyFont="1" applyFill="1" applyBorder="1" applyAlignment="1">
      <alignment horizontal="left" vertical="center" wrapText="1"/>
    </xf>
    <xf numFmtId="0" fontId="15" fillId="0" borderId="6" xfId="77" applyFont="1" applyFill="1" applyBorder="1" applyAlignment="1">
      <alignment horizontal="left" vertical="center" wrapText="1"/>
    </xf>
    <xf numFmtId="0" fontId="15" fillId="0" borderId="6" xfId="77" applyFont="1" applyFill="1" applyBorder="1" applyAlignment="1">
      <alignment horizontal="left" shrinkToFit="1"/>
    </xf>
    <xf numFmtId="0" fontId="15" fillId="0" borderId="6" xfId="77" applyFont="1" applyFill="1" applyBorder="1" applyAlignment="1">
      <alignment horizontal="left" wrapText="1"/>
    </xf>
    <xf numFmtId="0" fontId="17" fillId="0" borderId="58" xfId="77" applyFont="1" applyFill="1" applyBorder="1" applyAlignment="1">
      <alignment horizontal="left" vertical="center" wrapText="1"/>
    </xf>
    <xf numFmtId="0" fontId="17" fillId="0" borderId="8" xfId="77" applyFont="1" applyFill="1" applyBorder="1" applyAlignment="1">
      <alignment horizontal="left" vertical="center" wrapText="1"/>
    </xf>
    <xf numFmtId="0" fontId="17" fillId="0" borderId="59" xfId="77" applyFont="1" applyFill="1" applyBorder="1" applyAlignment="1">
      <alignment horizontal="left" vertical="center" wrapText="1"/>
    </xf>
    <xf numFmtId="0" fontId="15" fillId="0" borderId="60" xfId="77" applyFont="1" applyFill="1" applyBorder="1" applyAlignment="1">
      <alignment horizontal="left" vertical="center"/>
    </xf>
    <xf numFmtId="0" fontId="4" fillId="0" borderId="60" xfId="77" applyFont="1" applyFill="1" applyBorder="1" applyAlignment="1">
      <alignment horizontal="left" vertical="center"/>
    </xf>
    <xf numFmtId="0" fontId="4" fillId="0" borderId="60" xfId="77" applyFont="1" applyFill="1" applyBorder="1" applyAlignment="1">
      <alignment horizontal="left" vertical="center" shrinkToFit="1"/>
    </xf>
    <xf numFmtId="0" fontId="4" fillId="0" borderId="60" xfId="77" applyFont="1" applyFill="1" applyBorder="1" applyAlignment="1">
      <alignment vertical="center" shrinkToFit="1"/>
    </xf>
    <xf numFmtId="0" fontId="4" fillId="0" borderId="61" xfId="77" applyFont="1" applyFill="1" applyBorder="1" applyAlignment="1">
      <alignment vertical="center" shrinkToFit="1"/>
    </xf>
    <xf numFmtId="0" fontId="4" fillId="0" borderId="62" xfId="77" applyFont="1" applyFill="1" applyBorder="1" applyAlignment="1">
      <alignment vertical="center" shrinkToFit="1"/>
    </xf>
    <xf numFmtId="0" fontId="15" fillId="0" borderId="63" xfId="77" applyFont="1" applyFill="1" applyBorder="1" applyAlignment="1">
      <alignment horizontal="left" vertical="center" shrinkToFit="1"/>
    </xf>
    <xf numFmtId="0" fontId="15" fillId="0" borderId="64" xfId="77" applyFont="1" applyFill="1" applyBorder="1" applyAlignment="1">
      <alignment horizontal="center" vertical="center" textRotation="255"/>
    </xf>
    <xf numFmtId="0" fontId="15" fillId="0" borderId="65" xfId="77" applyFont="1" applyFill="1" applyBorder="1" applyAlignment="1">
      <alignment horizontal="left" vertical="center"/>
    </xf>
    <xf numFmtId="0" fontId="15" fillId="0" borderId="66" xfId="77" applyFont="1" applyFill="1" applyBorder="1" applyAlignment="1">
      <alignment horizontal="left" vertical="center"/>
    </xf>
    <xf numFmtId="0" fontId="15" fillId="0" borderId="53" xfId="77" applyFont="1" applyFill="1" applyBorder="1" applyAlignment="1">
      <alignment horizontal="center" vertical="center" wrapText="1"/>
    </xf>
    <xf numFmtId="0" fontId="15" fillId="0" borderId="67" xfId="77" applyFont="1" applyFill="1" applyBorder="1" applyAlignment="1">
      <alignment horizontal="center" vertical="center" wrapText="1"/>
    </xf>
    <xf numFmtId="0" fontId="15" fillId="0" borderId="68" xfId="77" applyFont="1" applyFill="1" applyBorder="1" applyAlignment="1">
      <alignment horizontal="left" vertical="center" wrapText="1"/>
    </xf>
    <xf numFmtId="0" fontId="18" fillId="0" borderId="69" xfId="77" applyFont="1" applyFill="1" applyBorder="1" applyAlignment="1">
      <alignment horizontal="center" vertical="center" wrapText="1"/>
    </xf>
    <xf numFmtId="0" fontId="18" fillId="0" borderId="70" xfId="77" applyFont="1" applyFill="1" applyBorder="1" applyAlignment="1">
      <alignment horizontal="center" vertical="center" wrapText="1"/>
    </xf>
    <xf numFmtId="0" fontId="15" fillId="0" borderId="71" xfId="77" applyFont="1" applyFill="1" applyBorder="1" applyAlignment="1">
      <alignment horizontal="center" wrapText="1"/>
    </xf>
    <xf numFmtId="0" fontId="15" fillId="0" borderId="72" xfId="77" applyFont="1" applyFill="1" applyBorder="1" applyAlignment="1">
      <alignment horizontal="justify" wrapText="1"/>
    </xf>
    <xf numFmtId="0" fontId="15" fillId="0" borderId="73" xfId="77" applyFont="1" applyFill="1" applyBorder="1" applyAlignment="1">
      <alignment horizontal="left" vertical="center"/>
    </xf>
    <xf numFmtId="0" fontId="15" fillId="0" borderId="68" xfId="77" applyFont="1" applyFill="1" applyBorder="1" applyAlignment="1">
      <alignment horizontal="left" vertical="center"/>
    </xf>
    <xf numFmtId="0" fontId="18" fillId="0" borderId="58" xfId="77" applyFont="1" applyFill="1" applyBorder="1" applyAlignment="1">
      <alignment horizontal="center" vertical="center" wrapText="1"/>
    </xf>
    <xf numFmtId="0" fontId="18" fillId="0" borderId="8" xfId="77" applyFont="1" applyFill="1" applyBorder="1" applyAlignment="1">
      <alignment horizontal="center" vertical="center" wrapText="1"/>
    </xf>
    <xf numFmtId="0" fontId="15" fillId="0" borderId="60" xfId="77" applyFont="1" applyFill="1" applyBorder="1" applyAlignment="1">
      <alignment horizontal="center" wrapText="1"/>
    </xf>
    <xf numFmtId="0" fontId="15" fillId="0" borderId="51" xfId="77" applyFont="1" applyFill="1" applyBorder="1" applyAlignment="1">
      <alignment horizontal="left"/>
    </xf>
    <xf numFmtId="0" fontId="15" fillId="0" borderId="52" xfId="77" applyFont="1" applyFill="1" applyBorder="1" applyAlignment="1">
      <alignment horizontal="left"/>
    </xf>
    <xf numFmtId="0" fontId="15" fillId="0" borderId="1" xfId="77" applyFont="1" applyFill="1" applyBorder="1" applyAlignment="1">
      <alignment horizontal="center" shrinkToFit="1"/>
    </xf>
    <xf numFmtId="0" fontId="15" fillId="0" borderId="53" xfId="77" applyFont="1" applyFill="1" applyBorder="1" applyAlignment="1">
      <alignment horizontal="left"/>
    </xf>
    <xf numFmtId="0" fontId="15" fillId="0" borderId="54" xfId="77" applyFont="1" applyFill="1" applyBorder="1" applyAlignment="1">
      <alignment horizontal="left"/>
    </xf>
    <xf numFmtId="0" fontId="15" fillId="0" borderId="39" xfId="77" applyFont="1" applyFill="1" applyBorder="1" applyAlignment="1">
      <alignment horizontal="center" shrinkToFit="1"/>
    </xf>
    <xf numFmtId="0" fontId="15" fillId="0" borderId="0" xfId="77" applyFont="1" applyFill="1" applyBorder="1" applyAlignment="1">
      <alignment vertical="center" wrapText="1"/>
    </xf>
    <xf numFmtId="0" fontId="15" fillId="0" borderId="58" xfId="77" applyFont="1" applyFill="1" applyBorder="1" applyAlignment="1">
      <alignment horizontal="left"/>
    </xf>
    <xf numFmtId="0" fontId="15" fillId="0" borderId="59" xfId="77" applyFont="1" applyFill="1" applyBorder="1" applyAlignment="1">
      <alignment horizontal="left"/>
    </xf>
    <xf numFmtId="0" fontId="15" fillId="0" borderId="6" xfId="77" applyFont="1" applyFill="1" applyBorder="1" applyAlignment="1">
      <alignment horizontal="center" shrinkToFit="1"/>
    </xf>
    <xf numFmtId="0" fontId="15" fillId="0" borderId="1" xfId="77" applyFont="1" applyFill="1" applyBorder="1" applyAlignment="1">
      <alignment horizontal="center" vertical="center"/>
    </xf>
    <xf numFmtId="0" fontId="15" fillId="0" borderId="1" xfId="77" applyFont="1" applyFill="1" applyBorder="1" applyAlignment="1">
      <alignment horizontal="center"/>
    </xf>
    <xf numFmtId="0" fontId="15" fillId="0" borderId="51" xfId="77" applyFont="1" applyFill="1" applyBorder="1" applyAlignment="1">
      <alignment horizontal="center" vertical="center"/>
    </xf>
    <xf numFmtId="0" fontId="15" fillId="0" borderId="52" xfId="77" applyFont="1" applyFill="1" applyBorder="1" applyAlignment="1">
      <alignment horizontal="center" vertical="center"/>
    </xf>
    <xf numFmtId="0" fontId="17" fillId="0" borderId="1" xfId="37" applyFont="1" applyFill="1" applyBorder="1" applyAlignment="1">
      <alignment horizontal="center" vertical="center"/>
    </xf>
    <xf numFmtId="0" fontId="15" fillId="0" borderId="72" xfId="77" applyFont="1" applyFill="1" applyBorder="1" applyAlignment="1">
      <alignment horizontal="left" vertical="center"/>
    </xf>
    <xf numFmtId="0" fontId="15" fillId="0" borderId="39" xfId="77" applyFont="1" applyFill="1" applyBorder="1" applyAlignment="1">
      <alignment horizontal="center" vertical="center"/>
    </xf>
    <xf numFmtId="0" fontId="15" fillId="0" borderId="39" xfId="77" applyFont="1" applyFill="1" applyBorder="1" applyAlignment="1">
      <alignment horizontal="center"/>
    </xf>
    <xf numFmtId="0" fontId="15" fillId="0" borderId="53" xfId="77" applyFont="1" applyFill="1" applyBorder="1" applyAlignment="1">
      <alignment horizontal="center" vertical="center"/>
    </xf>
    <xf numFmtId="0" fontId="15" fillId="0" borderId="54" xfId="77" applyFont="1" applyFill="1" applyBorder="1" applyAlignment="1">
      <alignment horizontal="center" vertical="center"/>
    </xf>
    <xf numFmtId="0" fontId="17" fillId="0" borderId="39" xfId="77" applyFont="1" applyFill="1" applyBorder="1" applyAlignment="1">
      <alignment horizontal="left" vertical="center" wrapText="1"/>
    </xf>
    <xf numFmtId="0" fontId="15" fillId="0" borderId="53" xfId="77" applyFont="1" applyFill="1" applyBorder="1" applyAlignment="1">
      <alignment vertical="center" wrapText="1"/>
    </xf>
    <xf numFmtId="0" fontId="15" fillId="0" borderId="6" xfId="77" applyFont="1" applyFill="1" applyBorder="1" applyAlignment="1">
      <alignment horizontal="center" wrapText="1"/>
    </xf>
    <xf numFmtId="0" fontId="15" fillId="0" borderId="58" xfId="77" applyFont="1" applyFill="1" applyBorder="1" applyAlignment="1">
      <alignment horizontal="left" vertical="top" wrapText="1"/>
    </xf>
    <xf numFmtId="0" fontId="15" fillId="0" borderId="8" xfId="77" applyFont="1" applyFill="1" applyBorder="1" applyAlignment="1">
      <alignment horizontal="left" vertical="top" wrapText="1"/>
    </xf>
    <xf numFmtId="0" fontId="15" fillId="0" borderId="59" xfId="77" applyFont="1" applyFill="1" applyBorder="1" applyAlignment="1">
      <alignment horizontal="left" vertical="top" wrapText="1"/>
    </xf>
    <xf numFmtId="0" fontId="17" fillId="0" borderId="39" xfId="37" applyFont="1" applyFill="1" applyBorder="1" applyAlignment="1">
      <alignment horizontal="center" vertical="center"/>
    </xf>
    <xf numFmtId="0" fontId="15" fillId="0" borderId="69" xfId="77" applyFont="1" applyFill="1" applyBorder="1" applyAlignment="1">
      <alignment horizontal="left" vertical="center"/>
    </xf>
    <xf numFmtId="0" fontId="15" fillId="0" borderId="1" xfId="77" applyFont="1" applyFill="1" applyBorder="1" applyAlignment="1">
      <alignment horizontal="left" vertical="center"/>
    </xf>
    <xf numFmtId="0" fontId="15" fillId="0" borderId="54" xfId="77" applyFont="1" applyFill="1" applyBorder="1" applyAlignment="1">
      <alignment horizontal="center" wrapText="1"/>
    </xf>
    <xf numFmtId="0" fontId="15" fillId="0" borderId="58" xfId="77" applyFont="1" applyFill="1" applyBorder="1" applyAlignment="1">
      <alignment horizontal="center" vertical="center"/>
    </xf>
    <xf numFmtId="0" fontId="15" fillId="0" borderId="59" xfId="77" applyFont="1" applyFill="1" applyBorder="1" applyAlignment="1">
      <alignment horizontal="center" vertical="center"/>
    </xf>
    <xf numFmtId="0" fontId="17" fillId="0" borderId="6" xfId="77" applyFont="1" applyFill="1" applyBorder="1" applyAlignment="1">
      <alignment horizontal="left" vertical="center" wrapText="1"/>
    </xf>
    <xf numFmtId="0" fontId="15" fillId="0" borderId="0" xfId="77" applyFont="1" applyFill="1" applyAlignment="1">
      <alignment horizontal="right" vertical="center"/>
    </xf>
    <xf numFmtId="0" fontId="15" fillId="0" borderId="6" xfId="77" applyFont="1" applyFill="1" applyBorder="1" applyAlignment="1">
      <alignment horizontal="center" vertical="center"/>
    </xf>
    <xf numFmtId="0" fontId="15" fillId="0" borderId="6" xfId="77" applyFont="1" applyFill="1" applyBorder="1" applyAlignment="1">
      <alignment horizontal="center"/>
    </xf>
    <xf numFmtId="0" fontId="15" fillId="0" borderId="3" xfId="77" applyFont="1" applyFill="1" applyBorder="1" applyAlignment="1">
      <alignment horizontal="left"/>
    </xf>
    <xf numFmtId="0" fontId="15" fillId="0" borderId="1" xfId="77" applyFont="1" applyFill="1" applyBorder="1" applyAlignment="1">
      <alignment horizontal="center" vertical="center" shrinkToFit="1"/>
    </xf>
    <xf numFmtId="0" fontId="15" fillId="3" borderId="0" xfId="77" applyFont="1" applyFill="1" applyBorder="1" applyAlignment="1">
      <alignment horizontal="center" vertical="center"/>
    </xf>
    <xf numFmtId="0" fontId="15" fillId="0" borderId="51" xfId="77" applyFont="1" applyFill="1" applyBorder="1" applyAlignment="1">
      <alignment horizontal="center" vertical="center" wrapText="1"/>
    </xf>
    <xf numFmtId="0" fontId="15" fillId="0" borderId="0" xfId="77" applyFont="1" applyFill="1" applyBorder="1" applyAlignment="1">
      <alignment horizontal="left"/>
    </xf>
    <xf numFmtId="0" fontId="15" fillId="0" borderId="39" xfId="77" applyFont="1" applyFill="1" applyBorder="1" applyAlignment="1">
      <alignment horizontal="center" vertical="center" shrinkToFit="1"/>
    </xf>
    <xf numFmtId="0" fontId="15" fillId="0" borderId="39" xfId="77" applyFont="1" applyFill="1" applyBorder="1" applyAlignment="1">
      <alignment horizontal="justify"/>
    </xf>
    <xf numFmtId="0" fontId="15" fillId="0" borderId="6" xfId="77" applyFont="1" applyFill="1" applyBorder="1" applyAlignment="1">
      <alignment horizontal="center" vertical="center" shrinkToFit="1"/>
    </xf>
    <xf numFmtId="0" fontId="15" fillId="0" borderId="51" xfId="77" applyFont="1" applyFill="1" applyBorder="1" applyAlignment="1">
      <alignment horizontal="center"/>
    </xf>
    <xf numFmtId="0" fontId="15" fillId="0" borderId="52" xfId="77" applyFont="1" applyFill="1" applyBorder="1" applyAlignment="1">
      <alignment horizontal="center" shrinkToFit="1"/>
    </xf>
    <xf numFmtId="0" fontId="15" fillId="0" borderId="39" xfId="77" applyFont="1" applyFill="1" applyBorder="1" applyAlignment="1"/>
    <xf numFmtId="0" fontId="15" fillId="3" borderId="0" xfId="77" applyFont="1" applyFill="1" applyAlignment="1">
      <alignment horizontal="center" vertical="center"/>
    </xf>
    <xf numFmtId="0" fontId="15" fillId="0" borderId="58" xfId="77" applyFont="1" applyFill="1" applyBorder="1" applyAlignment="1">
      <alignment horizontal="center" vertical="center" wrapText="1"/>
    </xf>
    <xf numFmtId="0" fontId="15" fillId="0" borderId="53" xfId="77" applyFont="1" applyFill="1" applyBorder="1" applyAlignment="1">
      <alignment horizontal="center"/>
    </xf>
    <xf numFmtId="0" fontId="15" fillId="0" borderId="54" xfId="77" applyFont="1" applyFill="1" applyBorder="1" applyAlignment="1">
      <alignment horizontal="center" shrinkToFit="1"/>
    </xf>
    <xf numFmtId="0" fontId="15" fillId="5" borderId="51" xfId="77" applyFont="1" applyFill="1" applyBorder="1" applyAlignment="1">
      <alignment horizontal="center" shrinkToFit="1"/>
    </xf>
    <xf numFmtId="0" fontId="15" fillId="5" borderId="52" xfId="77" applyFont="1" applyFill="1" applyBorder="1" applyAlignment="1">
      <alignment horizontal="center" shrinkToFit="1"/>
    </xf>
    <xf numFmtId="0" fontId="17" fillId="5" borderId="1" xfId="37" applyFont="1" applyFill="1" applyBorder="1" applyAlignment="1">
      <alignment horizontal="center" vertical="center"/>
    </xf>
    <xf numFmtId="0" fontId="15" fillId="5" borderId="74" xfId="77" applyFont="1" applyFill="1" applyBorder="1" applyAlignment="1">
      <alignment horizontal="center"/>
    </xf>
    <xf numFmtId="0" fontId="15" fillId="5" borderId="53" xfId="77" applyFont="1" applyFill="1" applyBorder="1" applyAlignment="1">
      <alignment horizontal="center" shrinkToFit="1"/>
    </xf>
    <xf numFmtId="0" fontId="15" fillId="5" borderId="54" xfId="77" applyFont="1" applyFill="1" applyBorder="1" applyAlignment="1">
      <alignment horizontal="center" shrinkToFit="1"/>
    </xf>
    <xf numFmtId="0" fontId="17" fillId="5" borderId="39" xfId="77" applyFont="1" applyFill="1" applyBorder="1" applyAlignment="1">
      <alignment horizontal="left" vertical="center" wrapText="1"/>
    </xf>
    <xf numFmtId="0" fontId="15" fillId="5" borderId="75" xfId="77" applyFont="1" applyFill="1" applyBorder="1" applyAlignment="1">
      <alignment horizontal="center"/>
    </xf>
    <xf numFmtId="0" fontId="15" fillId="0" borderId="39" xfId="77" applyFont="1" applyFill="1" applyBorder="1" applyAlignment="1">
      <alignment horizontal="left"/>
    </xf>
    <xf numFmtId="0" fontId="17" fillId="5" borderId="39" xfId="37" applyFont="1" applyFill="1" applyBorder="1" applyAlignment="1">
      <alignment horizontal="center" vertical="center"/>
    </xf>
    <xf numFmtId="0" fontId="15" fillId="0" borderId="76" xfId="77" applyFont="1" applyFill="1" applyBorder="1" applyAlignment="1">
      <alignment horizontal="left" vertical="center"/>
    </xf>
    <xf numFmtId="0" fontId="15" fillId="0" borderId="77" xfId="77" applyFont="1" applyFill="1" applyBorder="1" applyAlignment="1">
      <alignment horizontal="left" vertical="center"/>
    </xf>
    <xf numFmtId="0" fontId="15" fillId="0" borderId="78" xfId="77" applyFont="1" applyFill="1" applyBorder="1" applyAlignment="1">
      <alignment horizontal="center" vertical="center" wrapText="1"/>
    </xf>
    <xf numFmtId="0" fontId="15" fillId="0" borderId="77" xfId="77" applyFont="1" applyFill="1" applyBorder="1" applyAlignment="1">
      <alignment horizontal="left" vertical="center" wrapText="1"/>
    </xf>
    <xf numFmtId="0" fontId="15" fillId="5" borderId="58" xfId="77" applyFont="1" applyFill="1" applyBorder="1" applyAlignment="1">
      <alignment horizontal="center" shrinkToFit="1"/>
    </xf>
    <xf numFmtId="0" fontId="15" fillId="5" borderId="59" xfId="77" applyFont="1" applyFill="1" applyBorder="1" applyAlignment="1">
      <alignment horizontal="center" shrinkToFit="1"/>
    </xf>
    <xf numFmtId="0" fontId="17" fillId="5" borderId="6" xfId="77" applyFont="1" applyFill="1" applyBorder="1" applyAlignment="1">
      <alignment horizontal="left" vertical="center" wrapText="1"/>
    </xf>
    <xf numFmtId="0" fontId="15" fillId="5" borderId="79" xfId="77" applyFont="1" applyFill="1" applyBorder="1" applyAlignment="1">
      <alignment horizontal="center"/>
    </xf>
    <xf numFmtId="0" fontId="15" fillId="0" borderId="6" xfId="77" applyFont="1" applyFill="1" applyBorder="1" applyAlignment="1"/>
    <xf numFmtId="0" fontId="15" fillId="0" borderId="59" xfId="77" applyFont="1" applyFill="1" applyBorder="1" applyAlignment="1">
      <alignment horizontal="center" wrapText="1"/>
    </xf>
    <xf numFmtId="0" fontId="15" fillId="0" borderId="0" xfId="77" applyFont="1" applyFill="1" applyBorder="1" applyAlignment="1">
      <alignment horizontal="justify" vertical="center" wrapText="1"/>
    </xf>
    <xf numFmtId="0" fontId="15" fillId="0" borderId="0" xfId="77" applyFont="1" applyFill="1" applyAlignment="1">
      <alignment horizontal="left" vertical="center" wrapText="1"/>
    </xf>
    <xf numFmtId="0" fontId="4" fillId="0" borderId="0" xfId="85" applyFont="1" applyFill="1" applyAlignment="1">
      <alignment horizontal="left" vertical="center"/>
    </xf>
    <xf numFmtId="0" fontId="15" fillId="6" borderId="0" xfId="0" applyFont="1" applyFill="1" applyAlignment="1">
      <alignment horizontal="left" vertical="center"/>
    </xf>
    <xf numFmtId="0" fontId="19" fillId="0" borderId="0" xfId="85" applyFont="1" applyFill="1" applyAlignment="1">
      <alignment horizontal="left" vertical="center"/>
    </xf>
    <xf numFmtId="0" fontId="15" fillId="0" borderId="0" xfId="85" applyFont="1" applyFill="1" applyAlignment="1">
      <alignment vertical="top"/>
    </xf>
    <xf numFmtId="0" fontId="20" fillId="0" borderId="0" xfId="85" applyFont="1" applyFill="1" applyAlignment="1">
      <alignment vertical="top"/>
    </xf>
    <xf numFmtId="0" fontId="21" fillId="0" borderId="0" xfId="85" applyFont="1" applyFill="1" applyBorder="1" applyAlignment="1">
      <alignment horizontal="left" vertical="center"/>
    </xf>
    <xf numFmtId="0" fontId="21" fillId="0" borderId="0" xfId="85" applyFont="1" applyFill="1" applyBorder="1" applyAlignment="1">
      <alignment horizontal="center" vertical="center"/>
    </xf>
    <xf numFmtId="0" fontId="15" fillId="6" borderId="51" xfId="0" applyFont="1" applyFill="1" applyBorder="1" applyAlignment="1">
      <alignment vertical="center"/>
    </xf>
    <xf numFmtId="0" fontId="15" fillId="6" borderId="3" xfId="0" applyFont="1" applyFill="1" applyBorder="1" applyAlignment="1">
      <alignment vertical="center"/>
    </xf>
    <xf numFmtId="0" fontId="0" fillId="6" borderId="3" xfId="0" applyFill="1" applyBorder="1" applyAlignment="1">
      <alignment horizontal="center" vertical="center"/>
    </xf>
    <xf numFmtId="0" fontId="15" fillId="6" borderId="52" xfId="0" applyFont="1" applyFill="1" applyBorder="1" applyAlignment="1">
      <alignment vertical="center"/>
    </xf>
    <xf numFmtId="0" fontId="15" fillId="0" borderId="0" xfId="0" applyFont="1">
      <alignment vertical="center"/>
    </xf>
    <xf numFmtId="0" fontId="4" fillId="0" borderId="0" xfId="85" applyBorder="1" applyAlignment="1">
      <alignment horizontal="center" vertical="center"/>
    </xf>
    <xf numFmtId="0" fontId="15" fillId="0" borderId="0" xfId="85" applyFont="1" applyFill="1" applyAlignment="1">
      <alignment horizontal="center"/>
    </xf>
    <xf numFmtId="0" fontId="4" fillId="0" borderId="0" xfId="85" applyFont="1" applyFill="1" applyAlignment="1"/>
    <xf numFmtId="0" fontId="19" fillId="0" borderId="0" xfId="85" applyFont="1" applyFill="1" applyAlignment="1">
      <alignment horizontal="center" vertical="center"/>
    </xf>
    <xf numFmtId="0" fontId="4" fillId="0" borderId="0" xfId="85" applyAlignment="1">
      <alignment horizontal="center" vertical="center"/>
    </xf>
    <xf numFmtId="0" fontId="15" fillId="6" borderId="58"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59" xfId="0" applyFont="1" applyFill="1" applyBorder="1" applyAlignment="1">
      <alignment horizontal="center" vertical="center"/>
    </xf>
    <xf numFmtId="0" fontId="22" fillId="0" borderId="0" xfId="85" applyFont="1" applyFill="1" applyBorder="1" applyAlignment="1">
      <alignment horizontal="left" vertical="center"/>
    </xf>
    <xf numFmtId="0" fontId="15" fillId="0" borderId="0" xfId="85" applyFont="1" applyFill="1" applyBorder="1" applyAlignment="1">
      <alignment horizontal="left" vertical="center"/>
    </xf>
    <xf numFmtId="0" fontId="15" fillId="6" borderId="49" xfId="0" applyFont="1" applyFill="1" applyBorder="1" applyAlignment="1">
      <alignment vertical="center" wrapText="1"/>
    </xf>
    <xf numFmtId="0" fontId="15" fillId="6" borderId="26" xfId="0" applyFont="1" applyFill="1" applyBorder="1" applyAlignment="1">
      <alignment vertical="center" wrapText="1"/>
    </xf>
    <xf numFmtId="0" fontId="15" fillId="6" borderId="26" xfId="0" applyFont="1" applyFill="1" applyBorder="1" applyAlignment="1">
      <alignment vertical="center"/>
    </xf>
    <xf numFmtId="0" fontId="15" fillId="6" borderId="50" xfId="0" applyFont="1" applyFill="1" applyBorder="1" applyAlignment="1">
      <alignment vertical="center"/>
    </xf>
    <xf numFmtId="0" fontId="15" fillId="0" borderId="0" xfId="0" applyFont="1" applyAlignment="1">
      <alignment vertical="center" wrapText="1"/>
    </xf>
    <xf numFmtId="0" fontId="15" fillId="6" borderId="51"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3" xfId="0" applyFont="1" applyFill="1" applyBorder="1" applyAlignment="1">
      <alignment horizontal="left" vertical="center"/>
    </xf>
    <xf numFmtId="0" fontId="15" fillId="6" borderId="52" xfId="0" applyFont="1" applyFill="1" applyBorder="1" applyAlignment="1">
      <alignment horizontal="left" vertical="center"/>
    </xf>
    <xf numFmtId="0" fontId="15" fillId="0" borderId="58" xfId="85" applyFont="1" applyFill="1" applyBorder="1" applyAlignment="1">
      <alignment horizontal="left" vertical="center"/>
    </xf>
    <xf numFmtId="0" fontId="15" fillId="0" borderId="59" xfId="85" applyFont="1" applyFill="1" applyBorder="1" applyAlignment="1">
      <alignment horizontal="left" vertical="center"/>
    </xf>
    <xf numFmtId="0" fontId="15" fillId="6" borderId="58" xfId="0" applyFont="1" applyFill="1" applyBorder="1" applyAlignment="1">
      <alignment vertical="center" wrapText="1"/>
    </xf>
    <xf numFmtId="0" fontId="15" fillId="6" borderId="8" xfId="0" applyFont="1" applyFill="1" applyBorder="1" applyAlignment="1">
      <alignment vertical="center" wrapText="1"/>
    </xf>
    <xf numFmtId="0" fontId="15" fillId="6" borderId="59" xfId="0" applyFont="1" applyFill="1" applyBorder="1" applyAlignment="1">
      <alignment vertical="center" wrapText="1"/>
    </xf>
    <xf numFmtId="0" fontId="4" fillId="0" borderId="1" xfId="85" applyFont="1" applyFill="1" applyBorder="1" applyAlignment="1">
      <alignment horizontal="center" vertical="center"/>
    </xf>
    <xf numFmtId="0" fontId="15" fillId="0" borderId="51" xfId="85" applyFont="1" applyFill="1" applyBorder="1" applyAlignment="1">
      <alignment horizontal="left" vertical="center"/>
    </xf>
    <xf numFmtId="0" fontId="15" fillId="0" borderId="52" xfId="85" applyFont="1" applyFill="1" applyBorder="1" applyAlignment="1">
      <alignment horizontal="left" vertical="center"/>
    </xf>
    <xf numFmtId="0" fontId="15" fillId="6" borderId="52" xfId="0" applyFont="1" applyFill="1" applyBorder="1" applyAlignment="1">
      <alignment horizontal="left" vertical="center" wrapText="1"/>
    </xf>
    <xf numFmtId="0" fontId="4" fillId="0" borderId="0" xfId="85" applyFont="1" applyFill="1" applyBorder="1" applyAlignment="1">
      <alignment horizontal="left" vertical="center"/>
    </xf>
    <xf numFmtId="0" fontId="4" fillId="0" borderId="6" xfId="85" applyFont="1" applyFill="1" applyBorder="1" applyAlignment="1">
      <alignment horizontal="center" vertical="center"/>
    </xf>
    <xf numFmtId="0" fontId="4" fillId="0" borderId="58" xfId="85" applyFont="1" applyFill="1" applyBorder="1" applyAlignment="1">
      <alignment horizontal="left" vertical="center"/>
    </xf>
    <xf numFmtId="0" fontId="4" fillId="0" borderId="59" xfId="85" applyFont="1" applyFill="1" applyBorder="1" applyAlignment="1">
      <alignment horizontal="left" vertical="center"/>
    </xf>
    <xf numFmtId="0" fontId="15" fillId="6" borderId="8" xfId="0" applyFont="1" applyFill="1" applyBorder="1" applyAlignment="1">
      <alignment vertical="center"/>
    </xf>
    <xf numFmtId="0" fontId="0" fillId="6" borderId="8" xfId="0" applyFill="1" applyBorder="1" applyAlignment="1">
      <alignment vertical="center"/>
    </xf>
    <xf numFmtId="0" fontId="15" fillId="6" borderId="59" xfId="0" applyFont="1" applyFill="1" applyBorder="1" applyAlignment="1">
      <alignment vertical="center"/>
    </xf>
    <xf numFmtId="0" fontId="0" fillId="0" borderId="0" xfId="0">
      <alignment vertical="center"/>
    </xf>
    <xf numFmtId="0" fontId="23" fillId="0" borderId="0" xfId="85" applyFont="1" applyFill="1" applyBorder="1" applyAlignment="1">
      <alignment horizontal="left" vertical="center"/>
    </xf>
    <xf numFmtId="0" fontId="15" fillId="0" borderId="49" xfId="85" applyFont="1" applyFill="1" applyBorder="1" applyAlignment="1">
      <alignment horizontal="left" vertical="center"/>
    </xf>
    <xf numFmtId="0" fontId="15" fillId="0" borderId="50" xfId="85" applyFont="1" applyFill="1" applyBorder="1" applyAlignment="1">
      <alignment horizontal="left" vertical="center"/>
    </xf>
    <xf numFmtId="0" fontId="15" fillId="6" borderId="80" xfId="0" applyFont="1" applyFill="1" applyBorder="1" applyAlignment="1">
      <alignment horizontal="left" vertical="center" shrinkToFit="1"/>
    </xf>
    <xf numFmtId="0" fontId="15" fillId="6" borderId="81" xfId="0" applyFont="1" applyFill="1" applyBorder="1" applyAlignment="1">
      <alignment horizontal="left" vertical="center" shrinkToFit="1"/>
    </xf>
    <xf numFmtId="0" fontId="15" fillId="6" borderId="82" xfId="0" applyFont="1" applyFill="1" applyBorder="1" applyAlignment="1">
      <alignment horizontal="left" vertical="center" shrinkToFit="1"/>
    </xf>
    <xf numFmtId="0" fontId="15" fillId="6" borderId="83" xfId="0" applyFont="1" applyFill="1" applyBorder="1" applyAlignment="1">
      <alignment horizontal="left" vertical="center" shrinkToFit="1"/>
    </xf>
    <xf numFmtId="0" fontId="15" fillId="6" borderId="83" xfId="0" applyFont="1" applyFill="1" applyBorder="1" applyAlignment="1">
      <alignment vertical="center"/>
    </xf>
    <xf numFmtId="0" fontId="15" fillId="6" borderId="83" xfId="0" applyFont="1" applyFill="1" applyBorder="1" applyAlignment="1">
      <alignment horizontal="left" vertical="center"/>
    </xf>
    <xf numFmtId="0" fontId="15" fillId="6" borderId="84" xfId="0" applyFont="1" applyFill="1" applyBorder="1" applyAlignment="1">
      <alignment vertical="center"/>
    </xf>
    <xf numFmtId="0" fontId="15" fillId="6" borderId="81" xfId="0" applyFont="1" applyFill="1" applyBorder="1" applyAlignment="1">
      <alignment horizontal="left" vertical="center" wrapText="1"/>
    </xf>
    <xf numFmtId="0" fontId="15" fillId="6" borderId="82" xfId="0" applyFont="1" applyFill="1" applyBorder="1" applyAlignment="1">
      <alignment horizontal="left" vertical="center" wrapText="1"/>
    </xf>
    <xf numFmtId="0" fontId="15" fillId="6" borderId="83" xfId="0" applyFont="1" applyFill="1" applyBorder="1" applyAlignment="1">
      <alignment horizontal="left" vertical="center" wrapText="1"/>
    </xf>
    <xf numFmtId="0" fontId="15" fillId="6" borderId="83" xfId="0" applyFont="1" applyFill="1" applyBorder="1" applyAlignment="1">
      <alignment vertical="center" wrapText="1"/>
    </xf>
    <xf numFmtId="0" fontId="15" fillId="6" borderId="81" xfId="0" applyFont="1" applyFill="1" applyBorder="1" applyAlignment="1">
      <alignment vertical="center"/>
    </xf>
    <xf numFmtId="0" fontId="15" fillId="6" borderId="85" xfId="0" applyFont="1" applyFill="1" applyBorder="1" applyAlignment="1">
      <alignment vertical="center" wrapText="1"/>
    </xf>
    <xf numFmtId="0" fontId="24" fillId="0" borderId="0" xfId="0" applyFont="1" applyAlignment="1">
      <alignment horizontal="left" vertical="center"/>
    </xf>
    <xf numFmtId="0" fontId="4" fillId="0" borderId="52" xfId="85" applyBorder="1" applyAlignment="1">
      <alignment horizontal="center" vertical="center"/>
    </xf>
    <xf numFmtId="0" fontId="0" fillId="6" borderId="65" xfId="0" applyFill="1" applyBorder="1" applyAlignment="1">
      <alignment horizontal="center" vertical="center"/>
    </xf>
    <xf numFmtId="0" fontId="0" fillId="6" borderId="86" xfId="0" applyFill="1" applyBorder="1" applyAlignment="1">
      <alignment horizontal="center" vertical="center"/>
    </xf>
    <xf numFmtId="0" fontId="0" fillId="6" borderId="87" xfId="0" applyFill="1" applyBorder="1" applyAlignment="1">
      <alignment horizontal="center" vertical="center"/>
    </xf>
    <xf numFmtId="0" fontId="0" fillId="6" borderId="84" xfId="0" applyFill="1" applyBorder="1" applyAlignment="1">
      <alignment horizontal="center" vertical="center"/>
    </xf>
    <xf numFmtId="0" fontId="15" fillId="6" borderId="88"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6" borderId="66" xfId="0" applyFill="1" applyBorder="1" applyAlignment="1">
      <alignment horizontal="center" vertical="center"/>
    </xf>
    <xf numFmtId="0" fontId="2" fillId="0" borderId="0" xfId="0" applyFont="1" applyAlignment="1">
      <alignment horizontal="center" vertical="center"/>
    </xf>
    <xf numFmtId="0" fontId="15" fillId="0" borderId="53" xfId="85" applyFont="1" applyFill="1" applyBorder="1" applyAlignment="1">
      <alignment vertical="center"/>
    </xf>
    <xf numFmtId="0" fontId="15" fillId="0" borderId="54" xfId="85" applyFont="1" applyFill="1" applyBorder="1" applyAlignment="1">
      <alignment vertical="center"/>
    </xf>
    <xf numFmtId="0" fontId="15" fillId="6" borderId="73" xfId="0" applyFont="1" applyFill="1" applyBorder="1" applyAlignment="1">
      <alignment vertical="center"/>
    </xf>
    <xf numFmtId="0" fontId="15" fillId="6" borderId="88" xfId="0" applyFont="1" applyFill="1" applyBorder="1" applyAlignment="1">
      <alignment vertical="center"/>
    </xf>
    <xf numFmtId="0" fontId="15" fillId="6" borderId="67" xfId="0" applyFont="1" applyFill="1" applyBorder="1" applyAlignment="1">
      <alignment vertical="center"/>
    </xf>
    <xf numFmtId="0" fontId="15" fillId="6" borderId="89" xfId="0" applyFont="1" applyFill="1" applyBorder="1" applyAlignment="1">
      <alignment vertical="center"/>
    </xf>
    <xf numFmtId="0" fontId="15" fillId="6" borderId="88" xfId="0" applyFont="1" applyFill="1" applyBorder="1" applyAlignment="1">
      <alignment horizontal="left" vertical="center"/>
    </xf>
    <xf numFmtId="0" fontId="15" fillId="6" borderId="67" xfId="0" applyFont="1" applyFill="1" applyBorder="1" applyAlignment="1">
      <alignment horizontal="left" vertical="center"/>
    </xf>
    <xf numFmtId="0" fontId="15" fillId="6" borderId="68" xfId="0" applyFont="1" applyFill="1" applyBorder="1" applyAlignment="1">
      <alignment vertical="center"/>
    </xf>
    <xf numFmtId="0" fontId="24" fillId="0" borderId="0" xfId="0" applyFont="1">
      <alignment vertical="center"/>
    </xf>
    <xf numFmtId="0" fontId="15" fillId="0" borderId="54" xfId="85" applyFont="1" applyFill="1" applyBorder="1" applyAlignment="1">
      <alignment vertical="center" wrapText="1"/>
    </xf>
    <xf numFmtId="0" fontId="0" fillId="6" borderId="73" xfId="0" applyFill="1" applyBorder="1" applyAlignment="1">
      <alignment vertical="center"/>
    </xf>
    <xf numFmtId="0" fontId="0" fillId="6" borderId="89" xfId="0" applyFill="1" applyBorder="1" applyAlignment="1">
      <alignment vertical="center"/>
    </xf>
    <xf numFmtId="0" fontId="15" fillId="6" borderId="73" xfId="0" applyFont="1" applyFill="1" applyBorder="1" applyAlignment="1">
      <alignment horizontal="left" vertical="center" wrapText="1"/>
    </xf>
    <xf numFmtId="0" fontId="15" fillId="6" borderId="88" xfId="0" applyFont="1" applyFill="1" applyBorder="1" applyAlignment="1">
      <alignment horizontal="left" vertical="center" wrapText="1"/>
    </xf>
    <xf numFmtId="0" fontId="0" fillId="6" borderId="67" xfId="0" applyFill="1" applyBorder="1" applyAlignment="1">
      <alignment vertical="center"/>
    </xf>
    <xf numFmtId="0" fontId="15" fillId="6" borderId="89" xfId="0" applyFont="1" applyFill="1" applyBorder="1" applyAlignment="1">
      <alignment horizontal="left" vertical="center" wrapText="1"/>
    </xf>
    <xf numFmtId="0" fontId="0" fillId="6" borderId="89" xfId="0" applyFill="1" applyBorder="1" applyAlignment="1">
      <alignment horizontal="center" vertical="center"/>
    </xf>
    <xf numFmtId="0" fontId="0" fillId="6" borderId="88" xfId="0" applyFill="1" applyBorder="1" applyAlignment="1">
      <alignment horizontal="center" vertical="center"/>
    </xf>
    <xf numFmtId="0" fontId="0" fillId="6" borderId="68" xfId="0" applyFill="1" applyBorder="1" applyAlignment="1">
      <alignment horizontal="center" vertical="center"/>
    </xf>
    <xf numFmtId="0" fontId="4" fillId="0" borderId="54" xfId="85" applyBorder="1" applyAlignment="1">
      <alignment horizontal="center" vertical="center"/>
    </xf>
    <xf numFmtId="0" fontId="0" fillId="6" borderId="73" xfId="0" applyFill="1" applyBorder="1" applyAlignment="1">
      <alignment horizontal="center" vertical="center"/>
    </xf>
    <xf numFmtId="0" fontId="15" fillId="6" borderId="89" xfId="0" applyFont="1" applyFill="1" applyBorder="1" applyAlignment="1">
      <alignment horizontal="left" vertical="center"/>
    </xf>
    <xf numFmtId="0" fontId="0" fillId="6" borderId="73" xfId="0" applyFill="1" applyBorder="1" applyAlignment="1">
      <alignment horizontal="left" vertical="center"/>
    </xf>
    <xf numFmtId="0" fontId="0" fillId="6" borderId="89" xfId="0" applyFill="1" applyBorder="1" applyAlignment="1">
      <alignment horizontal="left" vertical="center"/>
    </xf>
    <xf numFmtId="0" fontId="15" fillId="6" borderId="68" xfId="0" applyFont="1" applyFill="1" applyBorder="1" applyAlignment="1">
      <alignment horizontal="left" vertical="center"/>
    </xf>
    <xf numFmtId="0" fontId="2" fillId="0" borderId="0" xfId="0" applyFont="1" applyAlignment="1">
      <alignment horizontal="left" vertical="center"/>
    </xf>
    <xf numFmtId="0" fontId="0" fillId="6" borderId="88" xfId="0" applyFill="1" applyBorder="1" applyAlignment="1">
      <alignment horizontal="left" vertical="center"/>
    </xf>
    <xf numFmtId="0" fontId="15" fillId="0" borderId="60" xfId="85" applyFont="1" applyFill="1" applyBorder="1" applyAlignment="1">
      <alignment horizontal="center" vertical="center"/>
    </xf>
    <xf numFmtId="0" fontId="15" fillId="0" borderId="90" xfId="85" applyFont="1" applyFill="1" applyBorder="1" applyAlignment="1">
      <alignment horizontal="center" vertical="center"/>
    </xf>
    <xf numFmtId="0" fontId="15" fillId="0" borderId="58" xfId="85" applyFont="1" applyFill="1" applyBorder="1" applyAlignment="1">
      <alignment vertical="center" wrapText="1"/>
    </xf>
    <xf numFmtId="0" fontId="15" fillId="0" borderId="59" xfId="0" applyFont="1" applyBorder="1" applyAlignment="1">
      <alignment vertical="center" wrapText="1"/>
    </xf>
    <xf numFmtId="0" fontId="0" fillId="6" borderId="76" xfId="0" applyFill="1" applyBorder="1" applyAlignment="1">
      <alignment horizontal="left" vertical="center"/>
    </xf>
    <xf numFmtId="0" fontId="15" fillId="6" borderId="91" xfId="0" applyFont="1" applyFill="1" applyBorder="1" applyAlignment="1">
      <alignment horizontal="left" vertical="center"/>
    </xf>
    <xf numFmtId="0" fontId="0" fillId="6" borderId="78" xfId="0" applyFill="1" applyBorder="1" applyAlignment="1">
      <alignment vertical="center"/>
    </xf>
    <xf numFmtId="0" fontId="0" fillId="6" borderId="92" xfId="0" applyFill="1" applyBorder="1" applyAlignment="1">
      <alignment horizontal="left" vertical="center"/>
    </xf>
    <xf numFmtId="0" fontId="0" fillId="6" borderId="92" xfId="0" applyFill="1" applyBorder="1" applyAlignment="1">
      <alignment vertical="center"/>
    </xf>
    <xf numFmtId="0" fontId="15" fillId="6" borderId="91" xfId="0" applyFont="1" applyFill="1" applyBorder="1" applyAlignment="1">
      <alignment vertical="center"/>
    </xf>
    <xf numFmtId="0" fontId="15" fillId="6" borderId="78" xfId="0" applyFont="1" applyFill="1" applyBorder="1" applyAlignment="1">
      <alignment vertical="center"/>
    </xf>
    <xf numFmtId="0" fontId="15" fillId="6" borderId="92" xfId="0" applyFont="1" applyFill="1" applyBorder="1" applyAlignment="1">
      <alignment horizontal="left" vertical="center"/>
    </xf>
    <xf numFmtId="0" fontId="0" fillId="6" borderId="91" xfId="0" applyFill="1" applyBorder="1" applyAlignment="1">
      <alignment horizontal="left" vertical="center"/>
    </xf>
    <xf numFmtId="0" fontId="15" fillId="6" borderId="77" xfId="0" applyFont="1" applyFill="1" applyBorder="1" applyAlignment="1">
      <alignment horizontal="left" vertical="center"/>
    </xf>
    <xf numFmtId="0" fontId="15" fillId="0" borderId="93" xfId="85" applyFont="1" applyFill="1" applyBorder="1" applyAlignment="1">
      <alignment horizontal="center" vertical="center"/>
    </xf>
    <xf numFmtId="0" fontId="15" fillId="0" borderId="94" xfId="85" applyFont="1" applyFill="1" applyBorder="1" applyAlignment="1">
      <alignment horizontal="center" vertical="center"/>
    </xf>
    <xf numFmtId="0" fontId="0" fillId="6" borderId="51" xfId="0" applyFill="1" applyBorder="1" applyAlignment="1">
      <alignment horizontal="center" vertical="center"/>
    </xf>
    <xf numFmtId="0" fontId="15" fillId="6" borderId="3" xfId="0" applyFont="1" applyFill="1" applyBorder="1" applyAlignment="1">
      <alignment vertical="top"/>
    </xf>
    <xf numFmtId="0" fontId="15" fillId="6" borderId="0" xfId="0" applyFont="1" applyFill="1" applyAlignment="1">
      <alignment vertical="top"/>
    </xf>
    <xf numFmtId="0" fontId="15" fillId="6" borderId="54" xfId="0" applyFont="1" applyFill="1" applyBorder="1" applyAlignment="1">
      <alignment vertical="top"/>
    </xf>
    <xf numFmtId="0" fontId="15" fillId="0" borderId="95" xfId="85" applyFont="1" applyFill="1" applyBorder="1" applyAlignment="1">
      <alignment horizontal="center" vertical="center"/>
    </xf>
    <xf numFmtId="0" fontId="15" fillId="0" borderId="96" xfId="85" applyFont="1" applyFill="1" applyBorder="1" applyAlignment="1">
      <alignment horizontal="center" vertical="center"/>
    </xf>
    <xf numFmtId="0" fontId="15" fillId="6" borderId="53" xfId="0" applyFont="1" applyFill="1" applyBorder="1" applyAlignment="1">
      <alignment vertical="center"/>
    </xf>
    <xf numFmtId="0" fontId="15" fillId="6" borderId="0" xfId="0" applyFont="1" applyFill="1" applyAlignment="1">
      <alignment vertical="center"/>
    </xf>
    <xf numFmtId="0" fontId="15" fillId="0" borderId="97" xfId="85" applyFont="1" applyFill="1" applyBorder="1" applyAlignment="1">
      <alignment horizontal="center" vertical="center"/>
    </xf>
    <xf numFmtId="0" fontId="15" fillId="0" borderId="98" xfId="85" applyFont="1" applyFill="1" applyBorder="1" applyAlignment="1">
      <alignment horizontal="center" vertical="center"/>
    </xf>
    <xf numFmtId="0" fontId="15" fillId="6" borderId="58" xfId="0" applyFont="1" applyFill="1" applyBorder="1" applyAlignment="1">
      <alignment vertical="top"/>
    </xf>
    <xf numFmtId="0" fontId="15" fillId="6" borderId="8" xfId="0" applyFont="1" applyFill="1" applyBorder="1" applyAlignment="1">
      <alignment vertical="top"/>
    </xf>
    <xf numFmtId="0" fontId="15" fillId="6" borderId="59" xfId="0" applyFont="1" applyFill="1" applyBorder="1" applyAlignment="1">
      <alignment vertical="top"/>
    </xf>
    <xf numFmtId="0" fontId="15" fillId="6" borderId="52" xfId="0" applyFont="1" applyFill="1" applyBorder="1" applyAlignment="1">
      <alignment vertical="top"/>
    </xf>
    <xf numFmtId="0" fontId="20" fillId="0" borderId="0" xfId="77" applyFont="1" applyFill="1" applyAlignment="1">
      <alignment horizontal="left" vertical="center"/>
    </xf>
    <xf numFmtId="0" fontId="18" fillId="0" borderId="0" xfId="0" applyFont="1">
      <alignment vertical="center"/>
    </xf>
    <xf numFmtId="0" fontId="15" fillId="0" borderId="99" xfId="87" applyFont="1" applyBorder="1" applyAlignment="1">
      <alignment horizontal="center" vertical="center"/>
    </xf>
    <xf numFmtId="0" fontId="15" fillId="0" borderId="100" xfId="87" applyFont="1" applyBorder="1" applyAlignment="1">
      <alignment horizontal="left" vertical="center"/>
    </xf>
    <xf numFmtId="0" fontId="15" fillId="0" borderId="101" xfId="87" applyFont="1" applyBorder="1" applyAlignment="1">
      <alignment horizontal="left" vertical="center"/>
    </xf>
    <xf numFmtId="0" fontId="15" fillId="0" borderId="102" xfId="87" applyFont="1" applyBorder="1" applyAlignment="1">
      <alignment horizontal="left" vertical="center"/>
    </xf>
    <xf numFmtId="0" fontId="15" fillId="0" borderId="103" xfId="87" applyFont="1" applyBorder="1" applyAlignment="1">
      <alignment horizontal="left" vertical="center"/>
    </xf>
    <xf numFmtId="0" fontId="25" fillId="0" borderId="0" xfId="87" applyFont="1" applyBorder="1" applyAlignment="1">
      <alignment horizontal="left" vertical="center"/>
    </xf>
    <xf numFmtId="0" fontId="15" fillId="0" borderId="99" xfId="87" applyFont="1" applyBorder="1" applyAlignment="1">
      <alignment horizontal="right" vertical="center"/>
    </xf>
    <xf numFmtId="0" fontId="15" fillId="0" borderId="104" xfId="87" applyFont="1" applyBorder="1" applyAlignment="1">
      <alignment horizontal="right" vertical="center"/>
    </xf>
    <xf numFmtId="0" fontId="15" fillId="0" borderId="102" xfId="87" applyFont="1" applyBorder="1" applyAlignment="1">
      <alignment horizontal="right" vertical="center"/>
    </xf>
    <xf numFmtId="0" fontId="15" fillId="0" borderId="104" xfId="87" applyFont="1" applyBorder="1" applyAlignment="1">
      <alignment horizontal="center" vertical="center"/>
    </xf>
    <xf numFmtId="0" fontId="15" fillId="0" borderId="102" xfId="87" applyFont="1" applyBorder="1" applyAlignment="1">
      <alignment horizontal="center" vertical="center"/>
    </xf>
    <xf numFmtId="0" fontId="15" fillId="0" borderId="105" xfId="87" applyFont="1" applyBorder="1" applyAlignment="1">
      <alignment horizontal="center" vertical="center"/>
    </xf>
    <xf numFmtId="0" fontId="15" fillId="0" borderId="0" xfId="77" applyFont="1" applyFill="1" applyBorder="1" applyAlignment="1">
      <alignment horizontal="center" vertical="center" shrinkToFit="1"/>
    </xf>
    <xf numFmtId="0" fontId="15" fillId="0" borderId="106" xfId="87" applyFont="1" applyBorder="1" applyAlignment="1">
      <alignment horizontal="center" vertical="center"/>
    </xf>
    <xf numFmtId="0" fontId="15" fillId="0" borderId="107" xfId="87" applyFont="1" applyBorder="1" applyAlignment="1">
      <alignment horizontal="center" vertical="center"/>
    </xf>
    <xf numFmtId="0" fontId="15" fillId="0" borderId="3" xfId="59" applyFont="1" applyFill="1" applyBorder="1" applyAlignment="1">
      <alignment horizontal="center" vertical="center"/>
    </xf>
    <xf numFmtId="0" fontId="15" fillId="0" borderId="3" xfId="59" applyFont="1" applyFill="1" applyBorder="1" applyAlignment="1">
      <alignment horizontal="center" vertical="top"/>
    </xf>
    <xf numFmtId="0" fontId="15" fillId="0" borderId="3" xfId="59" applyFont="1" applyFill="1" applyBorder="1" applyAlignment="1">
      <alignment horizontal="center"/>
    </xf>
    <xf numFmtId="0" fontId="15" fillId="0" borderId="52" xfId="59" applyFont="1" applyFill="1" applyBorder="1" applyAlignment="1">
      <alignment horizontal="center"/>
    </xf>
    <xf numFmtId="0" fontId="15" fillId="0" borderId="0" xfId="59" applyFont="1" applyFill="1" applyBorder="1" applyAlignment="1">
      <alignment horizontal="center"/>
    </xf>
    <xf numFmtId="0" fontId="17" fillId="0" borderId="0" xfId="59" applyFont="1" applyFill="1" applyBorder="1" applyAlignment="1">
      <alignment horizontal="left" vertical="top" wrapText="1"/>
    </xf>
    <xf numFmtId="0" fontId="15" fillId="0" borderId="39" xfId="59" applyFont="1" applyFill="1" applyBorder="1" applyAlignment="1">
      <alignment vertical="center"/>
    </xf>
    <xf numFmtId="0" fontId="15" fillId="0" borderId="0" xfId="85" applyFont="1" applyFill="1" applyBorder="1" applyAlignment="1">
      <alignment vertical="center"/>
    </xf>
    <xf numFmtId="0" fontId="15" fillId="0" borderId="53" xfId="59" applyFont="1" applyFill="1" applyBorder="1" applyAlignment="1"/>
    <xf numFmtId="0" fontId="15" fillId="0" borderId="0" xfId="59" applyFont="1" applyFill="1" applyBorder="1" applyAlignment="1">
      <alignment horizontal="center" vertical="top" wrapText="1"/>
    </xf>
    <xf numFmtId="0" fontId="15" fillId="0" borderId="0" xfId="59" applyFont="1" applyFill="1" applyBorder="1" applyAlignment="1"/>
    <xf numFmtId="0" fontId="15" fillId="0" borderId="54" xfId="59" applyFont="1" applyFill="1" applyBorder="1" applyAlignment="1"/>
    <xf numFmtId="0" fontId="15" fillId="0" borderId="6" xfId="59" applyFont="1" applyFill="1" applyBorder="1" applyAlignment="1">
      <alignment vertical="center"/>
    </xf>
    <xf numFmtId="0" fontId="15" fillId="0" borderId="8" xfId="59" applyFont="1" applyFill="1" applyBorder="1" applyAlignment="1">
      <alignment vertical="center"/>
    </xf>
    <xf numFmtId="0" fontId="15" fillId="0" borderId="58" xfId="59" applyFont="1" applyFill="1" applyBorder="1" applyAlignment="1"/>
    <xf numFmtId="0" fontId="15" fillId="0" borderId="8" xfId="59" applyFont="1" applyFill="1" applyBorder="1" applyAlignment="1">
      <alignment horizontal="center" vertical="top" wrapText="1"/>
    </xf>
    <xf numFmtId="0" fontId="15" fillId="0" borderId="8" xfId="59" applyFont="1" applyFill="1" applyBorder="1" applyAlignment="1"/>
    <xf numFmtId="0" fontId="15" fillId="0" borderId="59" xfId="59" applyFont="1" applyFill="1" applyBorder="1" applyAlignment="1"/>
    <xf numFmtId="0" fontId="15" fillId="0" borderId="51" xfId="59" applyFont="1" applyFill="1" applyBorder="1" applyAlignment="1"/>
    <xf numFmtId="0" fontId="15" fillId="0" borderId="3" xfId="85" applyFont="1" applyFill="1" applyBorder="1" applyAlignment="1">
      <alignment vertical="center"/>
    </xf>
    <xf numFmtId="0" fontId="15" fillId="0" borderId="3" xfId="59" applyFont="1" applyFill="1" applyBorder="1" applyAlignment="1"/>
    <xf numFmtId="0" fontId="15" fillId="0" borderId="3" xfId="85" applyFont="1" applyFill="1" applyBorder="1" applyAlignment="1">
      <alignment vertical="top"/>
    </xf>
    <xf numFmtId="0" fontId="15" fillId="0" borderId="52" xfId="59" applyFont="1" applyFill="1" applyBorder="1" applyAlignment="1"/>
    <xf numFmtId="0" fontId="15" fillId="0" borderId="47" xfId="59" applyFont="1" applyFill="1" applyBorder="1" applyAlignment="1">
      <alignment horizontal="center" vertical="center"/>
    </xf>
    <xf numFmtId="0" fontId="15" fillId="0" borderId="53" xfId="59" applyFont="1" applyFill="1" applyBorder="1" applyAlignment="1">
      <alignment horizontal="left" vertical="center"/>
    </xf>
    <xf numFmtId="0" fontId="15" fillId="0" borderId="54" xfId="59" applyFont="1" applyFill="1" applyBorder="1" applyAlignment="1">
      <alignment horizontal="left" vertical="center"/>
    </xf>
    <xf numFmtId="0" fontId="15" fillId="0" borderId="0" xfId="59" applyFont="1" applyFill="1" applyBorder="1" applyAlignment="1">
      <alignment horizontal="right" vertical="center"/>
    </xf>
    <xf numFmtId="0" fontId="15" fillId="0" borderId="0" xfId="85" applyFont="1" applyFill="1" applyBorder="1" applyAlignment="1">
      <alignment vertical="top"/>
    </xf>
    <xf numFmtId="0" fontId="15" fillId="0" borderId="6" xfId="59" applyFont="1" applyFill="1" applyBorder="1" applyAlignment="1">
      <alignment horizontal="left" vertical="center"/>
    </xf>
    <xf numFmtId="0" fontId="15" fillId="0" borderId="8" xfId="85" applyFont="1" applyFill="1" applyBorder="1" applyAlignment="1">
      <alignment vertical="top"/>
    </xf>
    <xf numFmtId="0" fontId="15" fillId="0" borderId="8" xfId="85" applyFont="1" applyFill="1" applyBorder="1" applyAlignment="1">
      <alignment vertical="center" wrapText="1"/>
    </xf>
    <xf numFmtId="0" fontId="15" fillId="0" borderId="0" xfId="99" applyFont="1"/>
    <xf numFmtId="0" fontId="15" fillId="0" borderId="0" xfId="99" applyFont="1" applyAlignment="1">
      <alignment horizontal="center" vertical="center" wrapText="1"/>
    </xf>
    <xf numFmtId="0" fontId="15" fillId="0" borderId="47" xfId="99" applyFont="1" applyBorder="1" applyAlignment="1">
      <alignment horizontal="center" vertical="center" shrinkToFit="1"/>
    </xf>
    <xf numFmtId="0" fontId="15" fillId="0" borderId="3" xfId="99" applyFont="1" applyBorder="1" applyAlignment="1">
      <alignment horizontal="center" vertical="center" wrapText="1"/>
    </xf>
    <xf numFmtId="0" fontId="15" fillId="0" borderId="54" xfId="99" applyFont="1" applyBorder="1"/>
    <xf numFmtId="0" fontId="15" fillId="0" borderId="53" xfId="99" applyFont="1" applyBorder="1"/>
    <xf numFmtId="0" fontId="15" fillId="0" borderId="8" xfId="99" applyFont="1" applyBorder="1" applyAlignment="1">
      <alignment horizontal="center" vertical="center" wrapText="1"/>
    </xf>
    <xf numFmtId="0" fontId="15" fillId="0" borderId="1" xfId="99" applyFont="1" applyBorder="1" applyAlignment="1">
      <alignment vertical="center"/>
    </xf>
    <xf numFmtId="0" fontId="17" fillId="0" borderId="47" xfId="99" applyFont="1" applyBorder="1" applyAlignment="1">
      <alignment horizontal="center" vertical="center"/>
    </xf>
    <xf numFmtId="0" fontId="17" fillId="0" borderId="0" xfId="99" applyFont="1" applyAlignment="1">
      <alignment horizontal="center" vertical="center"/>
    </xf>
    <xf numFmtId="0" fontId="17" fillId="0" borderId="0" xfId="99" applyFont="1" applyAlignment="1">
      <alignment horizontal="left" vertical="center"/>
    </xf>
    <xf numFmtId="0" fontId="17" fillId="0" borderId="1" xfId="99" applyFont="1" applyBorder="1" applyAlignment="1">
      <alignment horizontal="left" vertical="center" wrapText="1" indent="1"/>
    </xf>
    <xf numFmtId="0" fontId="17" fillId="0" borderId="0" xfId="99" applyFont="1" applyAlignment="1">
      <alignment horizontal="left" vertical="center" wrapText="1" indent="1"/>
    </xf>
    <xf numFmtId="0" fontId="17" fillId="0" borderId="39" xfId="99" applyFont="1" applyBorder="1" applyAlignment="1">
      <alignment horizontal="left" vertical="center" wrapText="1" indent="1"/>
    </xf>
    <xf numFmtId="0" fontId="17" fillId="0" borderId="6" xfId="99" applyFont="1" applyBorder="1" applyAlignment="1">
      <alignment horizontal="center" vertical="center"/>
    </xf>
    <xf numFmtId="0" fontId="17" fillId="0" borderId="39" xfId="99" applyFont="1" applyBorder="1" applyAlignment="1">
      <alignment horizontal="center" vertical="center" wrapText="1"/>
    </xf>
    <xf numFmtId="0" fontId="17" fillId="0" borderId="6" xfId="99" applyFont="1" applyBorder="1" applyAlignment="1">
      <alignment horizontal="left" vertical="center" wrapText="1" indent="1"/>
    </xf>
    <xf numFmtId="0" fontId="17" fillId="0" borderId="0" xfId="99" applyFont="1" applyAlignment="1">
      <alignment horizontal="left" vertical="center" wrapText="1"/>
    </xf>
    <xf numFmtId="0" fontId="15" fillId="0" borderId="3" xfId="99" applyFont="1" applyBorder="1" applyAlignment="1">
      <alignment horizontal="left" vertical="center"/>
    </xf>
    <xf numFmtId="0" fontId="26" fillId="0" borderId="3" xfId="99" applyFont="1" applyBorder="1" applyAlignment="1">
      <alignment horizontal="center" vertical="center"/>
    </xf>
    <xf numFmtId="0" fontId="17" fillId="0" borderId="3" xfId="99" applyFont="1" applyBorder="1" applyAlignment="1">
      <alignment horizontal="center" vertical="center"/>
    </xf>
    <xf numFmtId="0" fontId="26" fillId="0" borderId="0" xfId="99" applyFont="1" applyAlignment="1">
      <alignment horizontal="center" vertical="center"/>
    </xf>
    <xf numFmtId="0" fontId="15" fillId="0" borderId="8" xfId="99" applyFont="1" applyBorder="1" applyAlignment="1">
      <alignment horizontal="left" vertical="center"/>
    </xf>
    <xf numFmtId="0" fontId="26" fillId="0" borderId="8" xfId="99" applyFont="1" applyBorder="1" applyAlignment="1">
      <alignment horizontal="center" vertical="center"/>
    </xf>
    <xf numFmtId="0" fontId="15" fillId="0" borderId="8" xfId="99" applyFont="1" applyBorder="1" applyAlignment="1">
      <alignment horizontal="center" vertical="center"/>
    </xf>
    <xf numFmtId="0" fontId="17" fillId="0" borderId="8" xfId="99" applyFont="1" applyBorder="1" applyAlignment="1">
      <alignment horizontal="center" vertical="center"/>
    </xf>
    <xf numFmtId="0" fontId="4" fillId="0" borderId="0" xfId="18" applyFont="1" applyAlignment="1">
      <alignment vertical="center"/>
    </xf>
    <xf numFmtId="0" fontId="27" fillId="0" borderId="0" xfId="18" applyFont="1" applyAlignment="1">
      <alignment vertical="center"/>
    </xf>
    <xf numFmtId="0" fontId="4" fillId="0" borderId="51" xfId="18" applyFont="1" applyBorder="1" applyAlignment="1">
      <alignment vertical="center"/>
    </xf>
    <xf numFmtId="0" fontId="4" fillId="0" borderId="3" xfId="52" quotePrefix="1" applyFont="1" applyFill="1" applyBorder="1" applyAlignment="1">
      <alignment horizontal="right" vertical="center"/>
    </xf>
    <xf numFmtId="0" fontId="4" fillId="0" borderId="3" xfId="18" applyFont="1" applyBorder="1" applyAlignment="1">
      <alignment vertical="center"/>
    </xf>
    <xf numFmtId="0" fontId="4" fillId="0" borderId="52" xfId="18" applyFont="1" applyBorder="1" applyAlignment="1">
      <alignment vertical="center"/>
    </xf>
    <xf numFmtId="0" fontId="28" fillId="0" borderId="3" xfId="52" applyFont="1" applyFill="1" applyBorder="1" applyAlignment="1">
      <alignment vertical="center"/>
    </xf>
    <xf numFmtId="0" fontId="28" fillId="0" borderId="3" xfId="52" applyFont="1" applyFill="1" applyBorder="1" applyAlignment="1">
      <alignment horizontal="right" vertical="center"/>
    </xf>
    <xf numFmtId="0" fontId="4" fillId="0" borderId="0" xfId="18" applyFont="1" applyBorder="1" applyAlignment="1">
      <alignment vertical="center"/>
    </xf>
    <xf numFmtId="0" fontId="4" fillId="0" borderId="39" xfId="18" applyFont="1" applyBorder="1" applyAlignment="1">
      <alignment horizontal="center" vertical="center"/>
    </xf>
    <xf numFmtId="0" fontId="4" fillId="0" borderId="53" xfId="18" applyFont="1" applyBorder="1" applyAlignment="1">
      <alignment vertical="center"/>
    </xf>
    <xf numFmtId="0" fontId="4" fillId="0" borderId="49" xfId="52" applyFont="1" applyBorder="1" applyAlignment="1">
      <alignment vertical="center"/>
    </xf>
    <xf numFmtId="0" fontId="4" fillId="0" borderId="49" xfId="52" applyFont="1" applyBorder="1" applyAlignment="1">
      <alignment horizontal="center" vertical="center"/>
    </xf>
    <xf numFmtId="0" fontId="4" fillId="0" borderId="47" xfId="18" applyFont="1" applyBorder="1" applyAlignment="1">
      <alignment horizontal="center" vertical="center"/>
    </xf>
    <xf numFmtId="0" fontId="4" fillId="0" borderId="54" xfId="18" applyFont="1" applyBorder="1" applyAlignment="1">
      <alignment vertical="center"/>
    </xf>
    <xf numFmtId="0" fontId="4" fillId="0" borderId="0" xfId="52" applyFont="1" applyFill="1" applyBorder="1" applyAlignment="1">
      <alignment vertical="center" shrinkToFit="1"/>
    </xf>
    <xf numFmtId="0" fontId="29" fillId="0" borderId="47" xfId="52" applyFont="1" applyFill="1" applyBorder="1" applyAlignment="1">
      <alignment horizontal="center" vertical="center"/>
    </xf>
    <xf numFmtId="0" fontId="4" fillId="0" borderId="108" xfId="52" applyFont="1" applyFill="1" applyBorder="1" applyAlignment="1">
      <alignment vertical="center"/>
    </xf>
    <xf numFmtId="0" fontId="4" fillId="0" borderId="109" xfId="52" applyFont="1" applyFill="1" applyBorder="1" applyAlignment="1">
      <alignment vertical="center"/>
    </xf>
    <xf numFmtId="0" fontId="28" fillId="0" borderId="0" xfId="52" applyFont="1" applyFill="1" applyBorder="1" applyAlignment="1">
      <alignment vertical="center"/>
    </xf>
    <xf numFmtId="0" fontId="28" fillId="0" borderId="0" xfId="52" applyFont="1" applyFill="1" applyBorder="1" applyAlignment="1">
      <alignment horizontal="left" vertical="center" wrapText="1"/>
    </xf>
    <xf numFmtId="0" fontId="4" fillId="0" borderId="51" xfId="52" applyFont="1" applyFill="1" applyBorder="1" applyAlignment="1">
      <alignment horizontal="center" vertical="center"/>
    </xf>
    <xf numFmtId="0" fontId="4" fillId="0" borderId="51" xfId="52" applyFont="1" applyFill="1" applyBorder="1" applyAlignment="1">
      <alignment horizontal="center" vertical="center" wrapText="1"/>
    </xf>
    <xf numFmtId="0" fontId="29" fillId="0" borderId="1" xfId="52" applyFont="1" applyBorder="1" applyAlignment="1">
      <alignment horizontal="center" vertical="center"/>
    </xf>
    <xf numFmtId="0" fontId="29" fillId="0" borderId="1" xfId="52" applyFont="1" applyBorder="1" applyAlignment="1">
      <alignment vertical="center"/>
    </xf>
    <xf numFmtId="0" fontId="30" fillId="0" borderId="1" xfId="52" applyFont="1" applyBorder="1" applyAlignment="1">
      <alignment horizontal="left" vertical="center" wrapText="1"/>
    </xf>
    <xf numFmtId="0" fontId="29" fillId="0" borderId="0" xfId="52" applyFont="1" applyBorder="1" applyAlignment="1">
      <alignment horizontal="left" vertical="center" wrapText="1"/>
    </xf>
    <xf numFmtId="0" fontId="4" fillId="0" borderId="110" xfId="52" applyFont="1" applyFill="1" applyBorder="1" applyAlignment="1">
      <alignment vertical="center"/>
    </xf>
    <xf numFmtId="0" fontId="4" fillId="0" borderId="111" xfId="52" applyFont="1" applyFill="1" applyBorder="1" applyAlignment="1">
      <alignment vertical="center"/>
    </xf>
    <xf numFmtId="0" fontId="4" fillId="0" borderId="59" xfId="18" applyFont="1" applyBorder="1" applyAlignment="1">
      <alignment vertical="center"/>
    </xf>
    <xf numFmtId="0" fontId="4" fillId="0" borderId="53" xfId="52" applyFont="1" applyFill="1" applyBorder="1" applyAlignment="1">
      <alignment horizontal="center" vertical="center"/>
    </xf>
    <xf numFmtId="0" fontId="4" fillId="0" borderId="59" xfId="52" applyFont="1" applyFill="1" applyBorder="1" applyAlignment="1">
      <alignment horizontal="center" vertical="center"/>
    </xf>
    <xf numFmtId="0" fontId="29" fillId="0" borderId="39" xfId="52" applyFont="1" applyBorder="1" applyAlignment="1">
      <alignment horizontal="center" vertical="center"/>
    </xf>
    <xf numFmtId="0" fontId="29" fillId="0" borderId="6" xfId="52" applyFont="1" applyBorder="1" applyAlignment="1">
      <alignment vertical="center"/>
    </xf>
    <xf numFmtId="0" fontId="30" fillId="0" borderId="39" xfId="52" applyFont="1" applyBorder="1" applyAlignment="1">
      <alignment horizontal="left" vertical="center" wrapText="1"/>
    </xf>
    <xf numFmtId="0" fontId="29" fillId="0" borderId="47" xfId="52" applyFont="1" applyFill="1" applyBorder="1" applyAlignment="1">
      <alignment horizontal="center" vertical="center" wrapText="1"/>
    </xf>
    <xf numFmtId="0" fontId="4" fillId="0" borderId="112" xfId="52" applyFont="1" applyFill="1" applyBorder="1" applyAlignment="1">
      <alignment horizontal="center" vertical="center"/>
    </xf>
    <xf numFmtId="0" fontId="4" fillId="0" borderId="113" xfId="52" applyFont="1" applyFill="1" applyBorder="1" applyAlignment="1">
      <alignment horizontal="center" vertical="center"/>
    </xf>
    <xf numFmtId="0" fontId="4" fillId="0" borderId="50" xfId="52" applyFont="1" applyFill="1" applyBorder="1" applyAlignment="1">
      <alignment horizontal="center" vertical="center"/>
    </xf>
    <xf numFmtId="0" fontId="4" fillId="0" borderId="52" xfId="52" applyFont="1" applyFill="1" applyBorder="1" applyAlignment="1">
      <alignment horizontal="right" vertical="center"/>
    </xf>
    <xf numFmtId="0" fontId="29" fillId="0" borderId="6" xfId="52" applyFont="1" applyBorder="1" applyAlignment="1">
      <alignment horizontal="center" vertical="center"/>
    </xf>
    <xf numFmtId="0" fontId="4" fillId="0" borderId="47" xfId="52" applyFont="1" applyBorder="1" applyAlignment="1">
      <alignment vertical="center"/>
    </xf>
    <xf numFmtId="0" fontId="30" fillId="0" borderId="6" xfId="52" applyFont="1" applyBorder="1" applyAlignment="1">
      <alignment horizontal="left" vertical="center" wrapText="1"/>
    </xf>
    <xf numFmtId="0" fontId="29" fillId="0" borderId="6" xfId="52" applyFont="1" applyBorder="1" applyAlignment="1">
      <alignment horizontal="left" vertical="center" wrapText="1"/>
    </xf>
    <xf numFmtId="0" fontId="4" fillId="0" borderId="54" xfId="52" applyFont="1" applyFill="1" applyBorder="1" applyAlignment="1">
      <alignment horizontal="right" vertical="center"/>
    </xf>
    <xf numFmtId="0" fontId="4" fillId="0" borderId="47" xfId="52" applyFont="1" applyFill="1" applyBorder="1" applyAlignment="1">
      <alignment horizontal="center" vertical="center" wrapText="1"/>
    </xf>
    <xf numFmtId="0" fontId="4" fillId="0" borderId="108" xfId="52" applyFont="1" applyFill="1" applyBorder="1" applyAlignment="1">
      <alignment horizontal="center" vertical="center"/>
    </xf>
    <xf numFmtId="0" fontId="4" fillId="0" borderId="109" xfId="52" applyFont="1" applyFill="1" applyBorder="1" applyAlignment="1">
      <alignment horizontal="center" vertical="center"/>
    </xf>
    <xf numFmtId="0" fontId="4" fillId="0" borderId="114" xfId="52" applyFont="1" applyFill="1" applyBorder="1" applyAlignment="1">
      <alignment horizontal="center" vertical="center"/>
    </xf>
    <xf numFmtId="0" fontId="4" fillId="0" borderId="115" xfId="52" applyFont="1" applyFill="1" applyBorder="1" applyAlignment="1">
      <alignment horizontal="center" vertical="center"/>
    </xf>
    <xf numFmtId="0" fontId="29" fillId="0" borderId="116" xfId="52" applyFont="1" applyBorder="1" applyAlignment="1">
      <alignment horizontal="center" vertical="center" wrapText="1" shrinkToFit="1"/>
    </xf>
    <xf numFmtId="177" fontId="4" fillId="0" borderId="117" xfId="52" applyNumberFormat="1" applyFont="1" applyBorder="1" applyAlignment="1">
      <alignment horizontal="center" vertical="center"/>
    </xf>
    <xf numFmtId="0" fontId="4" fillId="0" borderId="117" xfId="52" applyFont="1" applyBorder="1" applyAlignment="1">
      <alignment horizontal="center" vertical="center"/>
    </xf>
    <xf numFmtId="0" fontId="4" fillId="0" borderId="110" xfId="52" applyFont="1" applyFill="1" applyBorder="1" applyAlignment="1">
      <alignment horizontal="center" vertical="center"/>
    </xf>
    <xf numFmtId="0" fontId="4" fillId="0" borderId="111" xfId="52" applyFont="1" applyFill="1" applyBorder="1" applyAlignment="1">
      <alignment horizontal="center" vertical="center"/>
    </xf>
    <xf numFmtId="0" fontId="4" fillId="0" borderId="58" xfId="52" applyFont="1" applyFill="1" applyBorder="1" applyAlignment="1">
      <alignment horizontal="center" vertical="center"/>
    </xf>
    <xf numFmtId="178" fontId="4" fillId="0" borderId="51" xfId="52" applyNumberFormat="1" applyFont="1" applyFill="1" applyBorder="1" applyAlignment="1">
      <alignment horizontal="center" vertical="center"/>
    </xf>
    <xf numFmtId="178" fontId="4" fillId="0" borderId="3" xfId="52" applyNumberFormat="1" applyFont="1" applyFill="1" applyBorder="1" applyAlignment="1">
      <alignment horizontal="center" vertical="center"/>
    </xf>
    <xf numFmtId="178" fontId="4" fillId="0" borderId="52" xfId="52" applyNumberFormat="1" applyFont="1" applyFill="1" applyBorder="1" applyAlignment="1">
      <alignment horizontal="center" vertical="center"/>
    </xf>
    <xf numFmtId="0" fontId="4" fillId="0" borderId="118" xfId="52" applyFont="1" applyBorder="1" applyAlignment="1">
      <alignment vertical="center"/>
    </xf>
    <xf numFmtId="178" fontId="4" fillId="0" borderId="53" xfId="52" applyNumberFormat="1" applyFont="1" applyFill="1" applyBorder="1" applyAlignment="1">
      <alignment horizontal="center" vertical="center"/>
    </xf>
    <xf numFmtId="178" fontId="4" fillId="0" borderId="0" xfId="52" applyNumberFormat="1" applyFont="1" applyFill="1" applyBorder="1" applyAlignment="1">
      <alignment horizontal="center" vertical="center"/>
    </xf>
    <xf numFmtId="178" fontId="4" fillId="0" borderId="54" xfId="52" applyNumberFormat="1" applyFont="1" applyFill="1" applyBorder="1" applyAlignment="1">
      <alignment horizontal="center" vertical="center"/>
    </xf>
    <xf numFmtId="0" fontId="4" fillId="0" borderId="58" xfId="18" applyFont="1" applyBorder="1" applyAlignment="1">
      <alignment vertical="center"/>
    </xf>
    <xf numFmtId="0" fontId="4" fillId="0" borderId="8" xfId="18" applyFont="1" applyBorder="1" applyAlignment="1">
      <alignment vertical="center"/>
    </xf>
    <xf numFmtId="0" fontId="4" fillId="0" borderId="3" xfId="52" applyFont="1" applyFill="1" applyBorder="1" applyAlignment="1">
      <alignment horizontal="center" vertical="center"/>
    </xf>
    <xf numFmtId="0" fontId="29" fillId="0" borderId="0" xfId="52" applyFont="1" applyFill="1" applyAlignment="1">
      <alignment horizontal="right" vertical="center"/>
    </xf>
    <xf numFmtId="0" fontId="4" fillId="0" borderId="0" xfId="52" applyFont="1" applyFill="1" applyBorder="1" applyAlignment="1">
      <alignment horizontal="center" vertical="center" wrapText="1"/>
    </xf>
    <xf numFmtId="0" fontId="4" fillId="0" borderId="0" xfId="52" applyFont="1" applyFill="1" applyBorder="1" applyAlignment="1">
      <alignment vertical="center" wrapText="1"/>
    </xf>
    <xf numFmtId="0" fontId="4" fillId="0" borderId="54" xfId="52" applyFont="1" applyFill="1" applyBorder="1" applyAlignment="1">
      <alignment horizontal="center" vertical="center" wrapText="1"/>
    </xf>
    <xf numFmtId="0" fontId="4" fillId="0" borderId="53" xfId="52" applyFont="1" applyFill="1" applyBorder="1" applyAlignment="1">
      <alignment horizontal="center" vertical="center" wrapText="1"/>
    </xf>
    <xf numFmtId="0" fontId="4" fillId="0" borderId="119" xfId="52" applyFont="1" applyFill="1" applyBorder="1" applyAlignment="1">
      <alignment vertical="center"/>
    </xf>
    <xf numFmtId="0" fontId="4" fillId="0" borderId="8" xfId="52" applyFont="1" applyFill="1" applyBorder="1" applyAlignment="1">
      <alignment vertical="center" shrinkToFit="1"/>
    </xf>
    <xf numFmtId="0" fontId="27" fillId="0" borderId="8" xfId="52" applyFont="1" applyFill="1" applyBorder="1" applyAlignment="1">
      <alignment vertical="center"/>
    </xf>
    <xf numFmtId="0" fontId="2" fillId="6" borderId="0" xfId="47" applyFill="1">
      <alignment vertical="center"/>
    </xf>
    <xf numFmtId="0" fontId="0" fillId="6" borderId="0" xfId="0" applyFill="1" applyAlignment="1">
      <alignment horizontal="center" vertical="center"/>
    </xf>
    <xf numFmtId="0" fontId="2" fillId="6" borderId="54" xfId="47" applyFill="1" applyBorder="1">
      <alignment vertical="center"/>
    </xf>
    <xf numFmtId="0" fontId="2" fillId="6" borderId="52" xfId="47" applyFill="1" applyBorder="1">
      <alignment vertical="center"/>
    </xf>
    <xf numFmtId="0" fontId="31" fillId="6" borderId="0" xfId="47" applyFont="1" applyFill="1" applyAlignment="1">
      <alignment horizontal="center" vertical="center"/>
    </xf>
    <xf numFmtId="0" fontId="32" fillId="6" borderId="0" xfId="47" applyFont="1" applyFill="1" applyAlignment="1">
      <alignment horizontal="left" vertical="center"/>
    </xf>
    <xf numFmtId="0" fontId="32" fillId="6" borderId="0" xfId="47" applyFont="1" applyFill="1">
      <alignment vertical="center"/>
    </xf>
    <xf numFmtId="0" fontId="2" fillId="7" borderId="0" xfId="47" applyFill="1" applyAlignment="1">
      <alignment horizontal="center" vertical="center"/>
    </xf>
    <xf numFmtId="0" fontId="2" fillId="6" borderId="47" xfId="47" applyFont="1" applyFill="1" applyBorder="1" applyAlignment="1">
      <alignment horizontal="center" vertical="center"/>
    </xf>
    <xf numFmtId="179" fontId="2" fillId="0" borderId="26" xfId="47" applyNumberFormat="1" applyBorder="1" applyAlignment="1">
      <alignment horizontal="center" vertical="center"/>
    </xf>
    <xf numFmtId="0" fontId="2" fillId="6" borderId="50" xfId="47" applyFill="1" applyBorder="1" applyAlignment="1">
      <alignment horizontal="center" vertical="center"/>
    </xf>
    <xf numFmtId="179" fontId="2" fillId="6" borderId="26" xfId="47" applyNumberFormat="1" applyFill="1" applyBorder="1" applyAlignment="1">
      <alignment horizontal="center" vertical="center"/>
    </xf>
    <xf numFmtId="0" fontId="2" fillId="6" borderId="53" xfId="47" applyFill="1" applyBorder="1" applyAlignment="1">
      <alignment horizontal="center" vertical="center"/>
    </xf>
    <xf numFmtId="0" fontId="2" fillId="6" borderId="47" xfId="47" applyFill="1" applyBorder="1">
      <alignment vertical="center"/>
    </xf>
    <xf numFmtId="0" fontId="2" fillId="7" borderId="50" xfId="47" applyFill="1" applyBorder="1" applyAlignment="1">
      <alignment horizontal="center" vertical="center"/>
    </xf>
    <xf numFmtId="179" fontId="2" fillId="7" borderId="26" xfId="47" applyNumberFormat="1" applyFill="1" applyBorder="1" applyAlignment="1">
      <alignment horizontal="center" vertical="center"/>
    </xf>
    <xf numFmtId="0" fontId="2" fillId="6" borderId="0" xfId="47" applyFill="1" applyAlignment="1">
      <alignment horizontal="left" vertical="center"/>
    </xf>
    <xf numFmtId="0" fontId="2" fillId="6" borderId="0" xfId="47" applyFill="1" applyAlignment="1">
      <alignment horizontal="left" vertical="center" wrapText="1"/>
    </xf>
    <xf numFmtId="0" fontId="2" fillId="6" borderId="54" xfId="47" applyFill="1" applyBorder="1" applyAlignment="1">
      <alignment horizontal="left" vertical="center"/>
    </xf>
    <xf numFmtId="0" fontId="2" fillId="6" borderId="47" xfId="47" applyFont="1" applyFill="1" applyBorder="1" applyAlignment="1">
      <alignment horizontal="center" vertical="center" wrapText="1"/>
    </xf>
    <xf numFmtId="180" fontId="33" fillId="7" borderId="47" xfId="7" applyNumberFormat="1" applyFont="1" applyFill="1" applyBorder="1" applyAlignment="1">
      <alignment horizontal="center" vertical="center"/>
    </xf>
    <xf numFmtId="180" fontId="4" fillId="6" borderId="53" xfId="7" applyNumberFormat="1" applyFont="1" applyFill="1" applyBorder="1" applyAlignment="1">
      <alignment horizontal="center" vertical="center"/>
    </xf>
    <xf numFmtId="0" fontId="2" fillId="6" borderId="53" xfId="47" applyFill="1" applyBorder="1">
      <alignment vertical="center"/>
    </xf>
    <xf numFmtId="0" fontId="2" fillId="6" borderId="49" xfId="47" applyFill="1" applyBorder="1" applyAlignment="1">
      <alignment horizontal="center" vertical="center"/>
    </xf>
    <xf numFmtId="0" fontId="2" fillId="6" borderId="8" xfId="47" applyFill="1" applyBorder="1" applyAlignment="1">
      <alignment horizontal="center" vertical="center"/>
    </xf>
    <xf numFmtId="0" fontId="34" fillId="6" borderId="120" xfId="47" applyFont="1" applyFill="1" applyBorder="1" applyAlignment="1">
      <alignment vertical="center" wrapText="1"/>
    </xf>
    <xf numFmtId="0" fontId="34" fillId="6" borderId="48" xfId="47" applyFont="1" applyFill="1" applyBorder="1" applyAlignment="1">
      <alignment vertical="center" wrapText="1"/>
    </xf>
    <xf numFmtId="0" fontId="34" fillId="6" borderId="27" xfId="47" applyFont="1" applyFill="1" applyBorder="1" applyAlignment="1">
      <alignment vertical="center" wrapText="1"/>
    </xf>
    <xf numFmtId="0" fontId="2" fillId="6" borderId="53" xfId="47" applyFill="1" applyBorder="1" applyAlignment="1">
      <alignment vertical="center" wrapText="1"/>
    </xf>
    <xf numFmtId="0" fontId="2" fillId="7" borderId="47" xfId="47" applyFill="1" applyBorder="1" applyAlignment="1">
      <alignment horizontal="center" vertical="center"/>
    </xf>
    <xf numFmtId="0" fontId="2" fillId="7" borderId="47" xfId="47" applyFill="1" applyBorder="1" applyAlignment="1">
      <alignment horizontal="center" vertical="center" shrinkToFit="1"/>
    </xf>
    <xf numFmtId="0" fontId="4" fillId="6" borderId="47" xfId="47" applyFont="1" applyFill="1" applyBorder="1" applyAlignment="1">
      <alignment horizontal="center" vertical="center" wrapText="1"/>
    </xf>
    <xf numFmtId="38" fontId="33" fillId="7" borderId="120" xfId="7" applyFont="1" applyFill="1" applyBorder="1">
      <alignment vertical="center"/>
    </xf>
    <xf numFmtId="38" fontId="33" fillId="7" borderId="48" xfId="7" applyFont="1" applyFill="1" applyBorder="1">
      <alignment vertical="center"/>
    </xf>
    <xf numFmtId="38" fontId="33" fillId="7" borderId="27" xfId="7" applyFont="1" applyFill="1" applyBorder="1">
      <alignment vertical="center"/>
    </xf>
    <xf numFmtId="38" fontId="4" fillId="6" borderId="53" xfId="7" applyFont="1" applyFill="1" applyBorder="1">
      <alignment vertical="center"/>
    </xf>
    <xf numFmtId="0" fontId="4" fillId="6" borderId="47" xfId="47" applyFont="1" applyFill="1" applyBorder="1" applyAlignment="1">
      <alignment horizontal="center" vertical="top" wrapText="1"/>
    </xf>
    <xf numFmtId="0" fontId="2" fillId="6" borderId="120" xfId="47" applyFill="1" applyBorder="1">
      <alignment vertical="center"/>
    </xf>
    <xf numFmtId="0" fontId="2" fillId="6" borderId="48" xfId="47" applyFill="1" applyBorder="1">
      <alignment vertical="center"/>
    </xf>
    <xf numFmtId="0" fontId="2" fillId="6" borderId="27" xfId="47" applyFill="1" applyBorder="1">
      <alignment vertical="center"/>
    </xf>
    <xf numFmtId="0" fontId="2" fillId="6" borderId="0" xfId="47" applyFill="1" applyAlignment="1">
      <alignment horizontal="center" vertical="center"/>
    </xf>
    <xf numFmtId="0" fontId="2" fillId="6" borderId="47" xfId="47" applyFill="1" applyBorder="1" applyAlignment="1">
      <alignment horizontal="center" vertical="top" wrapText="1"/>
    </xf>
    <xf numFmtId="0" fontId="2" fillId="6" borderId="0" xfId="47" applyFill="1" applyAlignment="1">
      <alignment horizontal="right" vertical="center"/>
    </xf>
    <xf numFmtId="0" fontId="2" fillId="7" borderId="54" xfId="47" applyFill="1" applyBorder="1" applyAlignment="1">
      <alignment horizontal="center" vertical="center" shrinkToFit="1"/>
    </xf>
    <xf numFmtId="0" fontId="2" fillId="7" borderId="39" xfId="47" applyFill="1" applyBorder="1" applyAlignment="1">
      <alignment horizontal="center" vertical="center" shrinkToFit="1"/>
    </xf>
    <xf numFmtId="0" fontId="2" fillId="6" borderId="0" xfId="47" applyFill="1" applyAlignment="1">
      <alignment horizontal="center" vertical="center" shrinkToFit="1"/>
    </xf>
    <xf numFmtId="38" fontId="4" fillId="6" borderId="54" xfId="7" applyFont="1" applyFill="1" applyBorder="1">
      <alignment vertical="center"/>
    </xf>
    <xf numFmtId="0" fontId="2" fillId="6" borderId="51" xfId="47" applyFill="1" applyBorder="1" applyAlignment="1">
      <alignment horizontal="center" vertical="center" wrapText="1"/>
    </xf>
    <xf numFmtId="0" fontId="2" fillId="6" borderId="52" xfId="47" applyFill="1" applyBorder="1" applyAlignment="1">
      <alignment horizontal="center" vertical="center"/>
    </xf>
    <xf numFmtId="0" fontId="2" fillId="6" borderId="53" xfId="47" applyFill="1" applyBorder="1" applyAlignment="1">
      <alignment horizontal="center" vertical="center" wrapText="1"/>
    </xf>
    <xf numFmtId="0" fontId="2" fillId="6" borderId="54" xfId="47" applyFill="1" applyBorder="1" applyAlignment="1">
      <alignment horizontal="center" vertical="center"/>
    </xf>
    <xf numFmtId="0" fontId="2" fillId="6" borderId="1" xfId="47" applyFill="1" applyBorder="1" applyAlignment="1">
      <alignment horizontal="center" vertical="center"/>
    </xf>
    <xf numFmtId="0" fontId="2" fillId="6" borderId="1" xfId="47" applyFont="1" applyFill="1" applyBorder="1" applyAlignment="1">
      <alignment horizontal="center" vertical="center" wrapText="1"/>
    </xf>
    <xf numFmtId="181" fontId="33" fillId="6" borderId="51" xfId="47" applyNumberFormat="1" applyFont="1" applyFill="1" applyBorder="1" applyAlignment="1">
      <alignment horizontal="center" vertical="center"/>
    </xf>
    <xf numFmtId="181" fontId="33" fillId="6" borderId="52" xfId="47" applyNumberFormat="1" applyFont="1" applyFill="1" applyBorder="1" applyAlignment="1">
      <alignment horizontal="center" vertical="center"/>
    </xf>
    <xf numFmtId="181" fontId="2" fillId="6" borderId="39" xfId="47" applyNumberFormat="1" applyFill="1" applyBorder="1" applyAlignment="1">
      <alignment horizontal="center" vertical="center"/>
    </xf>
    <xf numFmtId="181" fontId="33" fillId="6" borderId="1" xfId="47" applyNumberFormat="1" applyFont="1" applyFill="1" applyBorder="1" applyAlignment="1">
      <alignment horizontal="center" vertical="center"/>
    </xf>
    <xf numFmtId="0" fontId="2" fillId="6" borderId="39" xfId="47" applyFill="1" applyBorder="1" applyAlignment="1">
      <alignment horizontal="center" vertical="center"/>
    </xf>
    <xf numFmtId="0" fontId="2" fillId="6" borderId="39" xfId="47" applyFont="1" applyFill="1" applyBorder="1" applyAlignment="1">
      <alignment horizontal="center" vertical="center" wrapText="1"/>
    </xf>
    <xf numFmtId="181" fontId="33" fillId="6" borderId="53" xfId="47" applyNumberFormat="1" applyFont="1" applyFill="1" applyBorder="1" applyAlignment="1">
      <alignment horizontal="center" vertical="center"/>
    </xf>
    <xf numFmtId="181" fontId="33" fillId="6" borderId="54" xfId="47" applyNumberFormat="1" applyFont="1" applyFill="1" applyBorder="1" applyAlignment="1">
      <alignment horizontal="center" vertical="center"/>
    </xf>
    <xf numFmtId="181" fontId="33" fillId="6" borderId="39" xfId="47" applyNumberFormat="1" applyFont="1" applyFill="1" applyBorder="1" applyAlignment="1">
      <alignment horizontal="center" vertical="center"/>
    </xf>
    <xf numFmtId="0" fontId="2" fillId="6" borderId="6" xfId="47" applyFont="1" applyFill="1" applyBorder="1" applyAlignment="1">
      <alignment horizontal="center" vertical="center" wrapText="1"/>
    </xf>
    <xf numFmtId="181" fontId="33" fillId="6" borderId="58" xfId="47" applyNumberFormat="1" applyFont="1" applyFill="1" applyBorder="1" applyAlignment="1">
      <alignment horizontal="center" vertical="center"/>
    </xf>
    <xf numFmtId="181" fontId="33" fillId="6" borderId="59" xfId="47" applyNumberFormat="1" applyFont="1" applyFill="1" applyBorder="1" applyAlignment="1">
      <alignment horizontal="center" vertical="center"/>
    </xf>
    <xf numFmtId="181" fontId="33" fillId="6" borderId="6" xfId="47" applyNumberFormat="1" applyFont="1" applyFill="1" applyBorder="1" applyAlignment="1">
      <alignment horizontal="center" vertical="center"/>
    </xf>
    <xf numFmtId="0" fontId="2" fillId="6" borderId="58" xfId="47" applyFill="1" applyBorder="1" applyAlignment="1">
      <alignment horizontal="center" vertical="center" wrapText="1"/>
    </xf>
    <xf numFmtId="0" fontId="2" fillId="6" borderId="59" xfId="47" applyFill="1" applyBorder="1" applyAlignment="1">
      <alignment horizontal="center" vertical="center"/>
    </xf>
    <xf numFmtId="182" fontId="33" fillId="8" borderId="51" xfId="2" applyNumberFormat="1" applyFont="1" applyFill="1" applyBorder="1" applyAlignment="1">
      <alignment horizontal="center" vertical="center"/>
    </xf>
    <xf numFmtId="182" fontId="33" fillId="8" borderId="52" xfId="2" applyNumberFormat="1" applyFont="1" applyFill="1" applyBorder="1" applyAlignment="1">
      <alignment horizontal="center" vertical="center"/>
    </xf>
    <xf numFmtId="182" fontId="33" fillId="8" borderId="53" xfId="2" applyNumberFormat="1" applyFont="1" applyFill="1" applyBorder="1" applyAlignment="1">
      <alignment horizontal="center" vertical="center"/>
    </xf>
    <xf numFmtId="182" fontId="33" fillId="8" borderId="54" xfId="2" applyNumberFormat="1" applyFont="1" applyFill="1" applyBorder="1" applyAlignment="1">
      <alignment horizontal="center" vertical="center"/>
    </xf>
    <xf numFmtId="0" fontId="2" fillId="6" borderId="6" xfId="47" applyFill="1" applyBorder="1" applyAlignment="1">
      <alignment horizontal="center" vertical="center"/>
    </xf>
    <xf numFmtId="182" fontId="33" fillId="8" borderId="58" xfId="2" applyNumberFormat="1" applyFont="1" applyFill="1" applyBorder="1" applyAlignment="1">
      <alignment horizontal="center" vertical="center"/>
    </xf>
    <xf numFmtId="182" fontId="33" fillId="8" borderId="59" xfId="2" applyNumberFormat="1" applyFont="1" applyFill="1" applyBorder="1" applyAlignment="1">
      <alignment horizontal="center" vertical="center"/>
    </xf>
    <xf numFmtId="182" fontId="33" fillId="6" borderId="0" xfId="2" applyNumberFormat="1" applyFont="1" applyFill="1" applyBorder="1" applyAlignment="1">
      <alignment horizontal="center" vertical="center"/>
    </xf>
    <xf numFmtId="0" fontId="2" fillId="6" borderId="3" xfId="47" applyFill="1" applyBorder="1">
      <alignment vertical="center"/>
    </xf>
    <xf numFmtId="0" fontId="2" fillId="0" borderId="47" xfId="47" applyBorder="1">
      <alignment vertical="center"/>
    </xf>
    <xf numFmtId="0" fontId="2" fillId="0" borderId="49" xfId="47" applyBorder="1" applyAlignment="1">
      <alignment horizontal="center" vertical="center"/>
    </xf>
    <xf numFmtId="0" fontId="2" fillId="0" borderId="26" xfId="47" applyBorder="1" applyAlignment="1">
      <alignment horizontal="center" vertical="center"/>
    </xf>
    <xf numFmtId="0" fontId="2" fillId="0" borderId="50" xfId="47" applyBorder="1" applyAlignment="1">
      <alignment horizontal="center" vertical="center"/>
    </xf>
    <xf numFmtId="0" fontId="2" fillId="0" borderId="47" xfId="47" applyBorder="1" applyAlignment="1">
      <alignment horizontal="center" vertical="center"/>
    </xf>
    <xf numFmtId="0" fontId="15" fillId="0" borderId="0" xfId="99" applyFont="1" applyAlignment="1">
      <alignment horizontal="left" vertical="top" wrapText="1"/>
    </xf>
    <xf numFmtId="0" fontId="17" fillId="0" borderId="53" xfId="99" applyFont="1" applyBorder="1" applyAlignment="1">
      <alignment horizontal="center" vertical="center"/>
    </xf>
    <xf numFmtId="0" fontId="18" fillId="0" borderId="0" xfId="99" applyFont="1" applyAlignment="1">
      <alignment horizontal="left" vertical="center"/>
    </xf>
    <xf numFmtId="0" fontId="25" fillId="0" borderId="0" xfId="99" applyFont="1" applyAlignment="1">
      <alignment horizontal="left" vertical="center"/>
    </xf>
    <xf numFmtId="0" fontId="17" fillId="0" borderId="54" xfId="99" applyFont="1" applyBorder="1" applyAlignment="1">
      <alignment horizontal="left" vertical="center"/>
    </xf>
    <xf numFmtId="0" fontId="17" fillId="0" borderId="54" xfId="99" applyFont="1" applyBorder="1" applyAlignment="1">
      <alignment horizontal="center" vertical="center"/>
    </xf>
    <xf numFmtId="0" fontId="17" fillId="0" borderId="39" xfId="99" applyFont="1" applyBorder="1" applyAlignment="1">
      <alignment vertical="center"/>
    </xf>
    <xf numFmtId="0" fontId="17" fillId="0" borderId="53" xfId="99" applyFont="1" applyBorder="1" applyAlignment="1">
      <alignment vertical="center"/>
    </xf>
    <xf numFmtId="0" fontId="17" fillId="0" borderId="0" xfId="99" applyFont="1" applyAlignment="1">
      <alignment vertical="center"/>
    </xf>
    <xf numFmtId="0" fontId="17" fillId="0" borderId="54" xfId="99" applyFont="1" applyBorder="1" applyAlignment="1">
      <alignment vertical="center"/>
    </xf>
    <xf numFmtId="0" fontId="17" fillId="0" borderId="39" xfId="99" applyFont="1" applyBorder="1" applyAlignment="1">
      <alignment vertical="center" wrapText="1"/>
    </xf>
    <xf numFmtId="0" fontId="17" fillId="0" borderId="53" xfId="99" applyFont="1" applyBorder="1" applyAlignment="1">
      <alignment vertical="center" wrapText="1"/>
    </xf>
    <xf numFmtId="0" fontId="17" fillId="0" borderId="0" xfId="99" applyFont="1" applyAlignment="1">
      <alignment vertical="center" wrapText="1"/>
    </xf>
    <xf numFmtId="0" fontId="17" fillId="0" borderId="1" xfId="99" applyFont="1" applyBorder="1" applyAlignment="1">
      <alignment horizontal="left" vertical="center" wrapText="1"/>
    </xf>
    <xf numFmtId="0" fontId="17" fillId="0" borderId="54" xfId="99" applyFont="1" applyBorder="1" applyAlignment="1">
      <alignment vertical="center" wrapText="1"/>
    </xf>
    <xf numFmtId="0" fontId="18" fillId="0" borderId="0" xfId="99" applyFont="1" applyBorder="1" applyAlignment="1">
      <alignment horizontal="center" vertical="center" wrapText="1"/>
    </xf>
    <xf numFmtId="0" fontId="17" fillId="0" borderId="0" xfId="99" applyFont="1" applyBorder="1" applyAlignment="1">
      <alignment horizontal="center" vertical="center" wrapText="1"/>
    </xf>
    <xf numFmtId="0" fontId="17" fillId="0" borderId="3" xfId="99" applyFont="1" applyBorder="1" applyAlignment="1">
      <alignment vertical="center" wrapText="1"/>
    </xf>
    <xf numFmtId="0" fontId="17" fillId="0" borderId="8" xfId="99" applyFont="1" applyBorder="1" applyAlignment="1">
      <alignment horizontal="center" vertical="center" wrapText="1"/>
    </xf>
    <xf numFmtId="0" fontId="17" fillId="0" borderId="51" xfId="99" applyFont="1" applyBorder="1" applyAlignment="1">
      <alignment horizontal="center" vertical="center"/>
    </xf>
    <xf numFmtId="0" fontId="17" fillId="0" borderId="3" xfId="99" applyFont="1" applyBorder="1" applyAlignment="1">
      <alignment vertical="center"/>
    </xf>
    <xf numFmtId="0" fontId="17" fillId="0" borderId="52" xfId="99" applyFont="1" applyBorder="1" applyAlignment="1">
      <alignment horizontal="center" vertical="center"/>
    </xf>
    <xf numFmtId="0" fontId="17" fillId="0" borderId="59" xfId="99" applyFont="1" applyBorder="1" applyAlignment="1">
      <alignment horizontal="center" vertical="center"/>
    </xf>
    <xf numFmtId="0" fontId="17" fillId="0" borderId="58" xfId="99" applyFont="1" applyBorder="1" applyAlignment="1">
      <alignment horizontal="center" vertical="center"/>
    </xf>
    <xf numFmtId="0" fontId="17" fillId="0" borderId="8" xfId="99" applyFont="1" applyBorder="1" applyAlignment="1">
      <alignment vertical="center"/>
    </xf>
    <xf numFmtId="0" fontId="15" fillId="0" borderId="39" xfId="62" applyFont="1" applyFill="1" applyBorder="1" applyAlignment="1">
      <alignment vertical="center" shrinkToFit="1"/>
    </xf>
    <xf numFmtId="0" fontId="15" fillId="0" borderId="53" xfId="62" applyFont="1" applyFill="1" applyBorder="1" applyAlignment="1">
      <alignment vertical="center" shrinkToFit="1"/>
    </xf>
    <xf numFmtId="0" fontId="15" fillId="0" borderId="54" xfId="62" applyFont="1" applyFill="1" applyBorder="1" applyAlignment="1">
      <alignment vertical="center" shrinkToFit="1"/>
    </xf>
    <xf numFmtId="0" fontId="26" fillId="0" borderId="51" xfId="62" applyFont="1" applyFill="1" applyBorder="1" applyAlignment="1">
      <alignment horizontal="center" vertical="center"/>
    </xf>
    <xf numFmtId="0" fontId="26" fillId="0" borderId="53" xfId="62" applyFont="1" applyFill="1" applyBorder="1" applyAlignment="1">
      <alignment horizontal="center" vertical="center"/>
    </xf>
    <xf numFmtId="0" fontId="26" fillId="0" borderId="58" xfId="62" applyFont="1" applyFill="1" applyBorder="1" applyAlignment="1">
      <alignment horizontal="center" vertical="center"/>
    </xf>
    <xf numFmtId="0" fontId="15" fillId="0" borderId="6" xfId="62" applyFont="1" applyFill="1" applyBorder="1" applyAlignment="1">
      <alignment vertical="center" shrinkToFit="1"/>
    </xf>
    <xf numFmtId="0" fontId="15" fillId="0" borderId="58" xfId="62" applyFont="1" applyFill="1" applyBorder="1" applyAlignment="1">
      <alignment vertical="center" shrinkToFit="1"/>
    </xf>
    <xf numFmtId="0" fontId="15" fillId="0" borderId="59" xfId="62" applyFont="1" applyFill="1" applyBorder="1" applyAlignment="1">
      <alignment vertical="center" shrinkToFit="1"/>
    </xf>
    <xf numFmtId="0" fontId="25" fillId="0" borderId="0" xfId="74" applyFont="1">
      <alignment vertical="center"/>
    </xf>
    <xf numFmtId="0" fontId="17" fillId="0" borderId="51" xfId="74" applyFont="1" applyBorder="1" applyAlignment="1">
      <alignment horizontal="center" vertical="center" wrapText="1"/>
    </xf>
    <xf numFmtId="0" fontId="17" fillId="0" borderId="3" xfId="74" applyFont="1" applyBorder="1" applyAlignment="1">
      <alignment horizontal="center" vertical="center" wrapText="1"/>
    </xf>
    <xf numFmtId="0" fontId="17" fillId="0" borderId="52" xfId="74" applyFont="1" applyBorder="1" applyAlignment="1">
      <alignment horizontal="center" vertical="center" wrapText="1"/>
    </xf>
    <xf numFmtId="0" fontId="17" fillId="0" borderId="53" xfId="74" applyFont="1" applyBorder="1" applyAlignment="1">
      <alignment horizontal="center" vertical="center" wrapText="1"/>
    </xf>
    <xf numFmtId="0" fontId="17" fillId="0" borderId="54" xfId="74" applyFont="1" applyBorder="1" applyAlignment="1">
      <alignment horizontal="center" vertical="center" wrapText="1"/>
    </xf>
    <xf numFmtId="0" fontId="17" fillId="0" borderId="47" xfId="74" applyFont="1" applyBorder="1" applyAlignment="1">
      <alignment horizontal="center" vertical="center" wrapText="1"/>
    </xf>
    <xf numFmtId="0" fontId="17" fillId="0" borderId="0" xfId="61" applyFont="1" applyFill="1" applyBorder="1" applyAlignment="1">
      <alignment horizontal="center" vertical="center"/>
    </xf>
    <xf numFmtId="0" fontId="17" fillId="0" borderId="0" xfId="61" applyFont="1" applyFill="1" applyBorder="1" applyAlignment="1">
      <alignment horizontal="left" vertical="center"/>
    </xf>
    <xf numFmtId="0" fontId="25" fillId="0" borderId="0" xfId="74" applyFont="1" applyBorder="1" applyAlignment="1">
      <alignment horizontal="center" vertical="center"/>
    </xf>
    <xf numFmtId="0" fontId="18" fillId="0" borderId="0" xfId="113" applyFont="1" applyFill="1" applyAlignment="1">
      <alignment horizontal="left" vertical="center" wrapText="1"/>
    </xf>
    <xf numFmtId="0" fontId="17" fillId="0" borderId="1" xfId="74" applyFont="1" applyBorder="1" applyAlignment="1">
      <alignment horizontal="right" vertical="center"/>
    </xf>
    <xf numFmtId="0" fontId="17" fillId="0" borderId="0" xfId="74" applyFont="1" applyBorder="1" applyAlignment="1">
      <alignment horizontal="right" vertical="center"/>
    </xf>
    <xf numFmtId="0" fontId="17" fillId="0" borderId="39" xfId="74" applyFont="1" applyBorder="1">
      <alignment vertical="center"/>
    </xf>
    <xf numFmtId="0" fontId="17" fillId="0" borderId="0" xfId="74" applyFont="1" applyBorder="1">
      <alignment vertical="center"/>
    </xf>
    <xf numFmtId="0" fontId="17" fillId="0" borderId="53" xfId="74" applyFont="1" applyBorder="1">
      <alignment vertical="center"/>
    </xf>
    <xf numFmtId="0" fontId="17" fillId="0" borderId="54" xfId="74" applyFont="1" applyBorder="1">
      <alignment vertical="center"/>
    </xf>
    <xf numFmtId="0" fontId="25" fillId="0" borderId="51" xfId="74" applyFont="1" applyBorder="1" applyAlignment="1">
      <alignment horizontal="center" vertical="center" wrapText="1"/>
    </xf>
    <xf numFmtId="0" fontId="25" fillId="0" borderId="3" xfId="74" applyFont="1" applyBorder="1" applyAlignment="1">
      <alignment horizontal="center" vertical="center" wrapText="1"/>
    </xf>
    <xf numFmtId="0" fontId="25" fillId="0" borderId="52" xfId="74" applyFont="1" applyBorder="1" applyAlignment="1">
      <alignment horizontal="center" vertical="center" wrapText="1"/>
    </xf>
    <xf numFmtId="0" fontId="17" fillId="0" borderId="6" xfId="74" applyFont="1" applyBorder="1">
      <alignment vertical="center"/>
    </xf>
    <xf numFmtId="0" fontId="25" fillId="0" borderId="53" xfId="74" applyFont="1" applyBorder="1" applyAlignment="1">
      <alignment horizontal="center" vertical="center" wrapText="1"/>
    </xf>
    <xf numFmtId="0" fontId="25" fillId="0" borderId="0" xfId="74" applyFont="1" applyBorder="1" applyAlignment="1">
      <alignment horizontal="center" vertical="center" wrapText="1"/>
    </xf>
    <xf numFmtId="0" fontId="25" fillId="0" borderId="54" xfId="74" applyFont="1" applyBorder="1" applyAlignment="1">
      <alignment horizontal="center" vertical="center" wrapText="1"/>
    </xf>
    <xf numFmtId="0" fontId="15" fillId="0" borderId="1" xfId="74" applyFont="1" applyBorder="1" applyAlignment="1">
      <alignment horizontal="right" vertical="center"/>
    </xf>
    <xf numFmtId="0" fontId="25" fillId="0" borderId="58" xfId="74" applyFont="1" applyBorder="1" applyAlignment="1">
      <alignment horizontal="center" vertical="center" wrapText="1"/>
    </xf>
    <xf numFmtId="0" fontId="25" fillId="0" borderId="8" xfId="74" applyFont="1" applyBorder="1" applyAlignment="1">
      <alignment horizontal="center" vertical="center" wrapText="1"/>
    </xf>
    <xf numFmtId="0" fontId="25" fillId="0" borderId="59" xfId="74" applyFont="1" applyBorder="1" applyAlignment="1">
      <alignment horizontal="center" vertical="center" wrapText="1"/>
    </xf>
    <xf numFmtId="0" fontId="15" fillId="0" borderId="39" xfId="74" applyFont="1" applyBorder="1">
      <alignment vertical="center"/>
    </xf>
    <xf numFmtId="0" fontId="15" fillId="0" borderId="53" xfId="74" applyFont="1" applyBorder="1">
      <alignment vertical="center"/>
    </xf>
    <xf numFmtId="0" fontId="15" fillId="0" borderId="0" xfId="74" applyFont="1" applyBorder="1">
      <alignment vertical="center"/>
    </xf>
    <xf numFmtId="0" fontId="15" fillId="0" borderId="54" xfId="74" applyFont="1" applyBorder="1">
      <alignment vertical="center"/>
    </xf>
    <xf numFmtId="0" fontId="17" fillId="0" borderId="39" xfId="74" applyFont="1" applyBorder="1" applyAlignment="1">
      <alignment horizontal="right" vertical="center"/>
    </xf>
    <xf numFmtId="0" fontId="18" fillId="0" borderId="51" xfId="74" applyFont="1" applyBorder="1" applyAlignment="1">
      <alignment horizontal="center" vertical="center" wrapText="1"/>
    </xf>
    <xf numFmtId="0" fontId="18" fillId="0" borderId="3" xfId="74" applyFont="1" applyBorder="1" applyAlignment="1">
      <alignment horizontal="center" vertical="center" wrapText="1"/>
    </xf>
    <xf numFmtId="0" fontId="18" fillId="0" borderId="52" xfId="74" applyFont="1" applyBorder="1" applyAlignment="1">
      <alignment horizontal="center" vertical="center" wrapText="1"/>
    </xf>
    <xf numFmtId="0" fontId="18" fillId="0" borderId="1" xfId="74" applyFont="1" applyBorder="1" applyAlignment="1">
      <alignment horizontal="center" vertical="center" wrapText="1"/>
    </xf>
    <xf numFmtId="0" fontId="18" fillId="0" borderId="53" xfId="74" applyFont="1" applyBorder="1" applyAlignment="1">
      <alignment horizontal="center" vertical="center" wrapText="1"/>
    </xf>
    <xf numFmtId="0" fontId="18" fillId="0" borderId="54" xfId="74" applyFont="1" applyBorder="1" applyAlignment="1">
      <alignment horizontal="center" vertical="center" wrapText="1"/>
    </xf>
    <xf numFmtId="0" fontId="18" fillId="0" borderId="39" xfId="74" applyFont="1" applyBorder="1" applyAlignment="1">
      <alignment horizontal="center" vertical="center" wrapText="1"/>
    </xf>
    <xf numFmtId="0" fontId="25" fillId="0" borderId="54" xfId="74" applyFont="1" applyBorder="1">
      <alignment vertical="center"/>
    </xf>
    <xf numFmtId="0" fontId="15" fillId="0" borderId="39" xfId="74" applyFont="1" applyBorder="1" applyAlignment="1">
      <alignment horizontal="right" vertical="center"/>
    </xf>
    <xf numFmtId="0" fontId="18" fillId="0" borderId="59" xfId="74" applyFont="1" applyBorder="1" applyAlignment="1">
      <alignment horizontal="center" vertical="center" wrapText="1"/>
    </xf>
    <xf numFmtId="0" fontId="18" fillId="0" borderId="6" xfId="74" applyFont="1" applyBorder="1" applyAlignment="1">
      <alignment horizontal="center" vertical="center" wrapText="1"/>
    </xf>
    <xf numFmtId="0" fontId="17" fillId="0" borderId="121" xfId="74" applyFont="1" applyBorder="1" applyAlignment="1">
      <alignment horizontal="center" vertical="center"/>
    </xf>
    <xf numFmtId="0" fontId="17" fillId="0" borderId="0" xfId="61" applyFont="1" applyFill="1" applyBorder="1" applyAlignment="1">
      <alignment vertical="center"/>
    </xf>
    <xf numFmtId="0" fontId="17" fillId="0" borderId="122" xfId="74" applyFont="1" applyBorder="1" applyAlignment="1">
      <alignment horizontal="center" vertical="center"/>
    </xf>
    <xf numFmtId="0" fontId="17" fillId="0" borderId="53" xfId="74" applyFont="1" applyBorder="1" applyAlignment="1">
      <alignment horizontal="right" vertical="center"/>
    </xf>
    <xf numFmtId="0" fontId="15" fillId="0" borderId="6" xfId="74" applyFont="1" applyBorder="1">
      <alignment vertical="center"/>
    </xf>
    <xf numFmtId="0" fontId="25" fillId="0" borderId="3" xfId="74" applyFont="1" applyBorder="1" applyAlignment="1">
      <alignment horizontal="left" vertical="center" wrapText="1"/>
    </xf>
    <xf numFmtId="0" fontId="17" fillId="0" borderId="123" xfId="74" applyFont="1" applyBorder="1" applyAlignment="1">
      <alignment horizontal="center" vertical="center"/>
    </xf>
    <xf numFmtId="0" fontId="17" fillId="0" borderId="124" xfId="74" applyFont="1" applyBorder="1" applyAlignment="1">
      <alignment horizontal="center" vertical="center"/>
    </xf>
    <xf numFmtId="0" fontId="17" fillId="0" borderId="125" xfId="74" applyFont="1" applyBorder="1" applyAlignment="1">
      <alignment horizontal="center" vertical="center"/>
    </xf>
    <xf numFmtId="0" fontId="17" fillId="0" borderId="126" xfId="74" applyFont="1" applyBorder="1" applyAlignment="1">
      <alignment horizontal="center" vertical="center"/>
    </xf>
    <xf numFmtId="0" fontId="15" fillId="0" borderId="124" xfId="74" applyFont="1" applyBorder="1" applyAlignment="1">
      <alignment horizontal="center" vertical="center"/>
    </xf>
    <xf numFmtId="0" fontId="15" fillId="0" borderId="126" xfId="74" applyFont="1" applyBorder="1" applyAlignment="1">
      <alignment horizontal="center" vertical="center"/>
    </xf>
    <xf numFmtId="0" fontId="17" fillId="0" borderId="125" xfId="74" applyFont="1" applyBorder="1" applyAlignment="1">
      <alignment vertical="center"/>
    </xf>
    <xf numFmtId="0" fontId="15" fillId="0" borderId="125" xfId="74" applyFont="1" applyBorder="1" applyAlignment="1">
      <alignment vertical="center"/>
    </xf>
    <xf numFmtId="0" fontId="25" fillId="0" borderId="0" xfId="74" applyFont="1" applyBorder="1" applyAlignment="1">
      <alignment horizontal="left" vertical="center" wrapText="1"/>
    </xf>
    <xf numFmtId="0" fontId="25" fillId="0" borderId="127" xfId="74" applyFont="1" applyBorder="1" applyAlignment="1">
      <alignment horizontal="center" vertical="center" wrapText="1"/>
    </xf>
    <xf numFmtId="0" fontId="18" fillId="0" borderId="128" xfId="74" applyFont="1" applyBorder="1" applyAlignment="1">
      <alignment horizontal="center" vertical="center" wrapText="1"/>
    </xf>
    <xf numFmtId="0" fontId="18" fillId="0" borderId="129" xfId="74" applyFont="1" applyBorder="1" applyAlignment="1">
      <alignment horizontal="center" vertical="center" wrapText="1"/>
    </xf>
    <xf numFmtId="0" fontId="17" fillId="0" borderId="0" xfId="74" applyFont="1" applyAlignment="1">
      <alignment horizontal="right" vertical="center"/>
    </xf>
    <xf numFmtId="0" fontId="17" fillId="0" borderId="58" xfId="74" applyFont="1" applyBorder="1">
      <alignment vertical="center"/>
    </xf>
    <xf numFmtId="0" fontId="17" fillId="0" borderId="59" xfId="74" applyFont="1" applyBorder="1">
      <alignment vertical="center"/>
    </xf>
    <xf numFmtId="0" fontId="15" fillId="0" borderId="58" xfId="74" applyFont="1" applyBorder="1">
      <alignment vertical="center"/>
    </xf>
    <xf numFmtId="0" fontId="15" fillId="0" borderId="8" xfId="74" applyFont="1" applyBorder="1">
      <alignment vertical="center"/>
    </xf>
    <xf numFmtId="0" fontId="15" fillId="0" borderId="59" xfId="74" applyFont="1" applyBorder="1">
      <alignment vertical="center"/>
    </xf>
    <xf numFmtId="0" fontId="25" fillId="0" borderId="0" xfId="113" applyFont="1" applyFill="1" applyAlignment="1">
      <alignment vertical="center"/>
    </xf>
    <xf numFmtId="0" fontId="25" fillId="0" borderId="53" xfId="63" applyFont="1" applyFill="1" applyBorder="1" applyAlignment="1">
      <alignment vertical="center"/>
    </xf>
    <xf numFmtId="0" fontId="25" fillId="0" borderId="0" xfId="63" applyFont="1" applyFill="1" applyBorder="1" applyAlignment="1">
      <alignment vertical="center"/>
    </xf>
    <xf numFmtId="0" fontId="15" fillId="0" borderId="0" xfId="63" applyFont="1" applyFill="1" applyBorder="1" applyAlignment="1">
      <alignment horizontal="left" vertical="top"/>
    </xf>
    <xf numFmtId="0" fontId="15" fillId="0" borderId="3" xfId="63" applyFont="1" applyFill="1" applyBorder="1" applyAlignment="1">
      <alignment vertical="center" wrapText="1"/>
    </xf>
    <xf numFmtId="0" fontId="26" fillId="0" borderId="0" xfId="60" applyFont="1" applyFill="1" applyBorder="1" applyAlignment="1">
      <alignment horizontal="center" vertical="center"/>
    </xf>
    <xf numFmtId="0" fontId="15" fillId="0" borderId="58" xfId="63" applyFont="1" applyFill="1" applyBorder="1" applyAlignment="1">
      <alignment vertical="center"/>
    </xf>
    <xf numFmtId="0" fontId="15" fillId="0" borderId="59" xfId="63" applyFont="1" applyFill="1" applyBorder="1" applyAlignment="1">
      <alignment vertical="center"/>
    </xf>
    <xf numFmtId="0" fontId="24" fillId="0" borderId="0" xfId="87" applyFont="1" applyAlignment="1">
      <alignment vertical="center"/>
    </xf>
    <xf numFmtId="0" fontId="24" fillId="0" borderId="0" xfId="60" applyFont="1" applyFill="1" applyAlignment="1"/>
    <xf numFmtId="0" fontId="24" fillId="0" borderId="0" xfId="77" applyFont="1" applyFill="1" applyAlignment="1">
      <alignment horizontal="center" vertical="center"/>
    </xf>
    <xf numFmtId="0" fontId="24" fillId="0" borderId="0" xfId="60" applyFont="1" applyFill="1" applyBorder="1" applyAlignment="1">
      <alignment vertical="center"/>
    </xf>
    <xf numFmtId="0" fontId="24" fillId="0" borderId="0" xfId="60" applyFont="1" applyFill="1" applyBorder="1" applyAlignment="1">
      <alignment horizontal="left" vertical="center"/>
    </xf>
    <xf numFmtId="0" fontId="35" fillId="0" borderId="0" xfId="75" applyFont="1" applyAlignment="1">
      <alignment horizontal="right" vertical="top"/>
    </xf>
    <xf numFmtId="0" fontId="24" fillId="0" borderId="49" xfId="42" applyFont="1" applyFill="1" applyBorder="1" applyAlignment="1">
      <alignment horizontal="center" vertical="center"/>
    </xf>
    <xf numFmtId="0" fontId="24" fillId="0" borderId="47" xfId="60" applyFont="1" applyFill="1" applyBorder="1" applyAlignment="1">
      <alignment horizontal="center" vertical="center"/>
    </xf>
    <xf numFmtId="0" fontId="24" fillId="0" borderId="50" xfId="42" applyFont="1" applyFill="1" applyBorder="1" applyAlignment="1">
      <alignment horizontal="center" vertical="center" wrapText="1"/>
    </xf>
    <xf numFmtId="0" fontId="24" fillId="0" borderId="47" xfId="42" applyFont="1" applyFill="1" applyBorder="1" applyAlignment="1">
      <alignment horizontal="center" vertical="center" wrapText="1"/>
    </xf>
    <xf numFmtId="0" fontId="36" fillId="0" borderId="0" xfId="74" applyFont="1" applyBorder="1" applyAlignment="1">
      <alignment vertical="center"/>
    </xf>
    <xf numFmtId="0" fontId="24" fillId="0" borderId="1" xfId="60" applyFont="1" applyFill="1" applyBorder="1" applyAlignment="1">
      <alignment horizontal="center" vertical="center"/>
    </xf>
    <xf numFmtId="0" fontId="35" fillId="0" borderId="0" xfId="75" applyFont="1" applyFill="1" applyBorder="1" applyAlignment="1">
      <alignment vertical="top" wrapText="1"/>
    </xf>
    <xf numFmtId="0" fontId="24" fillId="0" borderId="39" xfId="60" applyFont="1" applyFill="1" applyBorder="1" applyAlignment="1">
      <alignment horizontal="center" vertical="center"/>
    </xf>
    <xf numFmtId="0" fontId="24" fillId="0" borderId="0" xfId="74" applyFont="1" applyBorder="1">
      <alignment vertical="center"/>
    </xf>
    <xf numFmtId="0" fontId="24" fillId="0" borderId="0" xfId="75" applyFont="1" applyFill="1" applyBorder="1" applyAlignment="1">
      <alignment horizontal="right" vertical="center"/>
    </xf>
    <xf numFmtId="0" fontId="15" fillId="0" borderId="130" xfId="77" applyFont="1" applyFill="1" applyBorder="1" applyAlignment="1">
      <alignment horizontal="center" vertical="center"/>
    </xf>
    <xf numFmtId="0" fontId="24" fillId="0" borderId="1" xfId="49" applyFont="1" applyBorder="1" applyAlignment="1">
      <alignment horizontal="center" vertical="center" shrinkToFit="1"/>
    </xf>
    <xf numFmtId="0" fontId="24" fillId="0" borderId="54" xfId="42" applyFont="1" applyFill="1" applyBorder="1" applyAlignment="1">
      <alignment vertical="center"/>
    </xf>
    <xf numFmtId="0" fontId="24" fillId="0" borderId="39" xfId="49" applyFont="1" applyBorder="1" applyAlignment="1">
      <alignment horizontal="center" vertical="center" shrinkToFit="1"/>
    </xf>
    <xf numFmtId="0" fontId="24" fillId="0" borderId="6" xfId="60" applyFont="1" applyFill="1" applyBorder="1" applyAlignment="1">
      <alignment horizontal="center" vertical="center"/>
    </xf>
    <xf numFmtId="0" fontId="24" fillId="0" borderId="6" xfId="49" applyFont="1" applyBorder="1" applyAlignment="1">
      <alignment horizontal="center" vertical="center" shrinkToFit="1"/>
    </xf>
    <xf numFmtId="0" fontId="24" fillId="0" borderId="8" xfId="59" applyFont="1" applyFill="1" applyBorder="1" applyAlignment="1">
      <alignment vertical="center"/>
    </xf>
    <xf numFmtId="0" fontId="24" fillId="0" borderId="59" xfId="42" applyFont="1" applyFill="1" applyBorder="1" applyAlignment="1">
      <alignment vertical="center"/>
    </xf>
    <xf numFmtId="0" fontId="36" fillId="0" borderId="0" xfId="74" applyFont="1" applyAlignment="1">
      <alignment horizontal="right" vertical="center"/>
    </xf>
    <xf numFmtId="0" fontId="24" fillId="0" borderId="0" xfId="60" applyFont="1" applyFill="1" applyAlignment="1">
      <alignment horizontal="right" vertical="center"/>
    </xf>
    <xf numFmtId="0" fontId="24" fillId="0" borderId="0" xfId="77" applyFont="1" applyFill="1" applyBorder="1" applyAlignment="1">
      <alignment vertical="center" wrapText="1"/>
    </xf>
    <xf numFmtId="0" fontId="18" fillId="0" borderId="0" xfId="0" applyFont="1" applyFill="1" applyAlignment="1">
      <alignment vertical="center"/>
    </xf>
    <xf numFmtId="0" fontId="17" fillId="0" borderId="47" xfId="76" applyFont="1" applyFill="1" applyBorder="1" applyAlignment="1">
      <alignment horizontal="left" vertical="center"/>
    </xf>
    <xf numFmtId="0" fontId="17" fillId="0" borderId="1" xfId="77" applyFont="1" applyFill="1" applyBorder="1" applyAlignment="1">
      <alignment horizontal="left" vertical="center"/>
    </xf>
    <xf numFmtId="0" fontId="15" fillId="0" borderId="47" xfId="76" applyFont="1" applyFill="1" applyBorder="1" applyAlignment="1">
      <alignment horizontal="left" vertical="center"/>
    </xf>
    <xf numFmtId="0" fontId="15" fillId="0" borderId="47" xfId="0" applyFont="1" applyFill="1" applyBorder="1" applyAlignment="1">
      <alignment horizontal="left" vertical="center" wrapText="1"/>
    </xf>
    <xf numFmtId="0" fontId="17" fillId="0" borderId="39" xfId="77" applyFont="1" applyFill="1" applyBorder="1" applyAlignment="1">
      <alignment horizontal="left" vertical="center"/>
    </xf>
    <xf numFmtId="0" fontId="17" fillId="0" borderId="6" xfId="59" applyFont="1" applyFill="1" applyBorder="1" applyAlignment="1">
      <alignment horizontal="left" vertical="center"/>
    </xf>
    <xf numFmtId="0" fontId="15" fillId="0" borderId="131"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3" xfId="0" applyFont="1" applyFill="1" applyBorder="1" applyAlignment="1">
      <alignment horizontal="center" vertical="center"/>
    </xf>
    <xf numFmtId="0" fontId="15" fillId="0" borderId="134"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36" xfId="0" applyFont="1" applyFill="1" applyBorder="1" applyAlignment="1">
      <alignment horizontal="center" vertical="center"/>
    </xf>
    <xf numFmtId="0" fontId="15" fillId="0" borderId="52" xfId="85" applyFont="1" applyFill="1" applyBorder="1" applyAlignment="1">
      <alignment vertical="center"/>
    </xf>
    <xf numFmtId="0" fontId="15" fillId="0" borderId="47" xfId="110" applyFont="1" applyFill="1" applyBorder="1" applyAlignment="1">
      <alignment vertical="center"/>
    </xf>
    <xf numFmtId="0" fontId="15" fillId="0" borderId="49" xfId="113" applyFont="1" applyFill="1" applyBorder="1" applyAlignment="1">
      <alignment horizontal="center" vertical="center"/>
    </xf>
    <xf numFmtId="0" fontId="15" fillId="0" borderId="50" xfId="113" applyFont="1" applyFill="1" applyBorder="1" applyAlignment="1">
      <alignment horizontal="center" vertical="center"/>
    </xf>
    <xf numFmtId="0" fontId="15" fillId="3" borderId="121" xfId="74" applyFont="1" applyFill="1" applyBorder="1" applyAlignment="1">
      <alignment horizontal="center" vertical="center"/>
    </xf>
    <xf numFmtId="0" fontId="15" fillId="3" borderId="123" xfId="74" applyFont="1" applyFill="1" applyBorder="1" applyAlignment="1">
      <alignment horizontal="center" vertical="center"/>
    </xf>
    <xf numFmtId="0" fontId="26" fillId="0" borderId="0" xfId="111" applyFont="1" applyAlignment="1">
      <alignment vertical="center"/>
    </xf>
    <xf numFmtId="0" fontId="15" fillId="0" borderId="51" xfId="85" applyFont="1" applyFill="1" applyBorder="1" applyAlignment="1">
      <alignment vertical="center"/>
    </xf>
    <xf numFmtId="0" fontId="15" fillId="0" borderId="51" xfId="111" applyFont="1" applyBorder="1" applyAlignment="1">
      <alignment vertical="center" wrapText="1"/>
    </xf>
    <xf numFmtId="0" fontId="15" fillId="0" borderId="1" xfId="111" applyFont="1" applyBorder="1" applyAlignment="1">
      <alignment vertical="center" wrapText="1"/>
    </xf>
    <xf numFmtId="0" fontId="15" fillId="0" borderId="39" xfId="111" applyFont="1" applyBorder="1" applyAlignment="1">
      <alignment vertical="center" wrapText="1"/>
    </xf>
    <xf numFmtId="0" fontId="17" fillId="0" borderId="120" xfId="111" applyFont="1" applyBorder="1" applyAlignment="1">
      <alignment vertical="center"/>
    </xf>
    <xf numFmtId="0" fontId="17" fillId="0" borderId="48" xfId="111" applyFont="1" applyBorder="1" applyAlignment="1">
      <alignment vertical="center"/>
    </xf>
    <xf numFmtId="0" fontId="15" fillId="0" borderId="137" xfId="87" applyFont="1" applyBorder="1" applyAlignment="1">
      <alignment vertical="center"/>
    </xf>
    <xf numFmtId="0" fontId="15" fillId="0" borderId="138" xfId="77" applyFont="1" applyFill="1" applyBorder="1" applyAlignment="1">
      <alignment horizontal="center" vertical="center"/>
    </xf>
    <xf numFmtId="0" fontId="15" fillId="0" borderId="139" xfId="111" applyFont="1" applyBorder="1" applyAlignment="1">
      <alignment vertical="center" wrapText="1"/>
    </xf>
    <xf numFmtId="0" fontId="15" fillId="0" borderId="38" xfId="111" applyFont="1" applyBorder="1" applyAlignment="1">
      <alignment vertical="center" wrapText="1"/>
    </xf>
    <xf numFmtId="0" fontId="15" fillId="0" borderId="40" xfId="111" applyFont="1" applyBorder="1" applyAlignment="1">
      <alignment vertical="center" wrapText="1"/>
    </xf>
    <xf numFmtId="0" fontId="15" fillId="0" borderId="43" xfId="111" applyFont="1" applyBorder="1" applyAlignment="1">
      <alignment vertical="center" wrapText="1"/>
    </xf>
    <xf numFmtId="0" fontId="15" fillId="0" borderId="44" xfId="111" applyFont="1" applyBorder="1" applyAlignment="1">
      <alignment vertical="center" wrapText="1"/>
    </xf>
    <xf numFmtId="0" fontId="15" fillId="0" borderId="33" xfId="111" applyFont="1" applyBorder="1" applyAlignment="1">
      <alignment vertical="center" wrapText="1"/>
    </xf>
    <xf numFmtId="0" fontId="15" fillId="0" borderId="139" xfId="111" applyFont="1" applyBorder="1" applyAlignment="1">
      <alignment vertical="center"/>
    </xf>
    <xf numFmtId="0" fontId="15" fillId="0" borderId="38" xfId="111" applyFont="1" applyBorder="1" applyAlignment="1">
      <alignment vertical="center"/>
    </xf>
    <xf numFmtId="0" fontId="15" fillId="0" borderId="44" xfId="111" applyFont="1" applyBorder="1" applyAlignment="1">
      <alignment vertical="center"/>
    </xf>
    <xf numFmtId="0" fontId="15" fillId="0" borderId="33" xfId="111" applyFont="1" applyBorder="1" applyAlignment="1">
      <alignment vertical="center"/>
    </xf>
    <xf numFmtId="0" fontId="17" fillId="0" borderId="0" xfId="59" applyFont="1" applyFill="1" applyBorder="1" applyAlignment="1"/>
    <xf numFmtId="0" fontId="17" fillId="0" borderId="0" xfId="59" applyFont="1" applyFill="1" applyAlignment="1"/>
    <xf numFmtId="0" fontId="15" fillId="0" borderId="0" xfId="59" applyFont="1" applyFill="1" applyAlignment="1">
      <alignment vertical="top" wrapText="1"/>
    </xf>
    <xf numFmtId="0" fontId="17" fillId="0" borderId="0" xfId="77" applyFont="1" applyFill="1" applyBorder="1" applyAlignment="1">
      <alignment vertical="center" wrapText="1"/>
    </xf>
    <xf numFmtId="0" fontId="17" fillId="0" borderId="8" xfId="85" applyFont="1" applyFill="1" applyBorder="1" applyAlignment="1">
      <alignment vertical="center" wrapText="1"/>
    </xf>
    <xf numFmtId="0" fontId="17" fillId="0" borderId="59" xfId="0" applyFont="1" applyBorder="1" applyAlignment="1">
      <alignment vertical="center" wrapText="1"/>
    </xf>
    <xf numFmtId="0" fontId="37" fillId="0" borderId="0" xfId="77" applyFont="1" applyFill="1" applyAlignment="1">
      <alignment horizontal="center" vertical="center"/>
    </xf>
    <xf numFmtId="0" fontId="15" fillId="0" borderId="0" xfId="64" applyFont="1" applyFill="1" applyBorder="1" applyAlignment="1">
      <alignment vertical="top" wrapText="1"/>
    </xf>
    <xf numFmtId="0" fontId="26" fillId="0" borderId="1" xfId="64" applyFont="1" applyFill="1" applyBorder="1" applyAlignment="1">
      <alignment horizontal="center" vertical="center"/>
    </xf>
    <xf numFmtId="0" fontId="26" fillId="0" borderId="39" xfId="64" applyFont="1" applyFill="1" applyBorder="1" applyAlignment="1">
      <alignment horizontal="center" vertical="center"/>
    </xf>
    <xf numFmtId="0" fontId="26" fillId="0" borderId="6" xfId="64" applyFont="1" applyFill="1" applyBorder="1" applyAlignment="1">
      <alignment horizontal="center" vertical="center"/>
    </xf>
    <xf numFmtId="0" fontId="38" fillId="0" borderId="0" xfId="0" applyFont="1" applyAlignment="1">
      <alignment horizontal="left" vertical="center"/>
    </xf>
    <xf numFmtId="0" fontId="15" fillId="0" borderId="47" xfId="56" applyFont="1" applyFill="1" applyBorder="1" applyAlignment="1">
      <alignment horizontal="centerContinuous" vertical="center"/>
    </xf>
    <xf numFmtId="0" fontId="38" fillId="0" borderId="51" xfId="83" applyFont="1" applyFill="1" applyBorder="1" applyAlignment="1">
      <alignment horizontal="left" vertical="center"/>
    </xf>
    <xf numFmtId="0" fontId="38" fillId="0" borderId="3" xfId="56" applyFont="1" applyFill="1" applyBorder="1" applyAlignment="1">
      <alignment horizontal="left" vertical="center"/>
    </xf>
    <xf numFmtId="0" fontId="38" fillId="0" borderId="52" xfId="83" applyFont="1" applyFill="1" applyBorder="1" applyAlignment="1">
      <alignment horizontal="left" vertical="center"/>
    </xf>
    <xf numFmtId="0" fontId="38" fillId="0" borderId="53" xfId="56" applyFont="1" applyFill="1" applyBorder="1" applyAlignment="1">
      <alignment horizontal="left" vertical="center"/>
    </xf>
    <xf numFmtId="49" fontId="38" fillId="0" borderId="0" xfId="56" applyNumberFormat="1" applyFont="1" applyFill="1" applyBorder="1" applyAlignment="1">
      <alignment horizontal="left" vertical="center"/>
    </xf>
    <xf numFmtId="0" fontId="38" fillId="0" borderId="0" xfId="83" applyFont="1" applyFill="1" applyBorder="1" applyAlignment="1">
      <alignment horizontal="left" vertical="center"/>
    </xf>
    <xf numFmtId="49" fontId="15" fillId="0" borderId="0" xfId="56" applyNumberFormat="1" applyFont="1" applyFill="1" applyBorder="1" applyAlignment="1">
      <alignment horizontal="left" vertical="center"/>
    </xf>
    <xf numFmtId="49" fontId="38" fillId="0" borderId="54" xfId="56" applyNumberFormat="1" applyFont="1" applyFill="1" applyBorder="1" applyAlignment="1">
      <alignment horizontal="left" vertical="center"/>
    </xf>
    <xf numFmtId="0" fontId="38" fillId="0" borderId="1" xfId="56" applyFont="1" applyFill="1" applyBorder="1" applyAlignment="1">
      <alignment vertical="center"/>
    </xf>
    <xf numFmtId="0" fontId="38" fillId="0" borderId="0" xfId="83" applyFont="1" applyFill="1" applyBorder="1" applyAlignment="1">
      <alignment vertical="center"/>
    </xf>
    <xf numFmtId="0" fontId="38" fillId="0" borderId="0" xfId="77" applyFont="1" applyFill="1" applyBorder="1" applyAlignment="1">
      <alignment horizontal="center" vertical="center"/>
    </xf>
    <xf numFmtId="0" fontId="38" fillId="0" borderId="54" xfId="56" applyFont="1" applyFill="1" applyBorder="1" applyAlignment="1">
      <alignment horizontal="left" vertical="center"/>
    </xf>
    <xf numFmtId="0" fontId="38" fillId="0" borderId="39" xfId="56" applyFont="1" applyFill="1" applyBorder="1" applyAlignment="1">
      <alignment vertical="center"/>
    </xf>
    <xf numFmtId="0" fontId="18" fillId="0" borderId="0" xfId="56" applyFont="1" applyFill="1" applyBorder="1" applyAlignment="1">
      <alignment horizontal="left" vertical="center"/>
    </xf>
    <xf numFmtId="0" fontId="18" fillId="0" borderId="47" xfId="56" applyFont="1" applyFill="1" applyBorder="1" applyAlignment="1">
      <alignment horizontal="center" vertical="center"/>
    </xf>
    <xf numFmtId="0" fontId="38" fillId="0" borderId="0" xfId="77" applyFont="1" applyFill="1" applyBorder="1" applyAlignment="1">
      <alignment vertical="center" wrapText="1"/>
    </xf>
    <xf numFmtId="0" fontId="38" fillId="0" borderId="1" xfId="77" applyFont="1" applyFill="1" applyBorder="1" applyAlignment="1">
      <alignment horizontal="center" vertical="center"/>
    </xf>
    <xf numFmtId="0" fontId="38" fillId="0" borderId="39" xfId="77" applyFont="1" applyFill="1" applyBorder="1" applyAlignment="1">
      <alignment horizontal="center" vertical="center"/>
    </xf>
    <xf numFmtId="0" fontId="38" fillId="0" borderId="39" xfId="56" applyFont="1" applyFill="1" applyBorder="1" applyAlignment="1">
      <alignment vertical="center" wrapText="1" shrinkToFit="1"/>
    </xf>
    <xf numFmtId="0" fontId="38" fillId="0" borderId="39" xfId="77" applyFont="1" applyFill="1" applyBorder="1" applyAlignment="1">
      <alignment horizontal="left" vertical="center"/>
    </xf>
    <xf numFmtId="0" fontId="38" fillId="0" borderId="53" xfId="77" applyFont="1" applyFill="1" applyBorder="1" applyAlignment="1">
      <alignment horizontal="center" vertical="center"/>
    </xf>
    <xf numFmtId="0" fontId="38" fillId="0" borderId="0" xfId="77" applyFont="1" applyFill="1" applyBorder="1" applyAlignment="1">
      <alignment horizontal="left" vertical="center" wrapText="1"/>
    </xf>
    <xf numFmtId="0" fontId="38" fillId="0" borderId="0" xfId="56" applyFont="1" applyFill="1" applyBorder="1" applyAlignment="1">
      <alignment vertical="center" shrinkToFit="1"/>
    </xf>
    <xf numFmtId="1" fontId="38" fillId="0" borderId="39" xfId="56" applyNumberFormat="1" applyFont="1" applyFill="1" applyBorder="1" applyAlignment="1">
      <alignment vertical="center"/>
    </xf>
    <xf numFmtId="0" fontId="38" fillId="0" borderId="6" xfId="56" applyFont="1" applyFill="1" applyBorder="1" applyAlignment="1">
      <alignment horizontal="left" vertical="center"/>
    </xf>
    <xf numFmtId="1" fontId="38" fillId="0" borderId="1" xfId="56" applyNumberFormat="1" applyFont="1" applyFill="1" applyBorder="1" applyAlignment="1">
      <alignment horizontal="center" vertical="center"/>
    </xf>
    <xf numFmtId="1" fontId="38" fillId="0" borderId="39" xfId="56" applyNumberFormat="1" applyFont="1" applyFill="1" applyBorder="1" applyAlignment="1">
      <alignment horizontal="center" vertical="center"/>
    </xf>
    <xf numFmtId="0" fontId="38" fillId="0" borderId="53" xfId="94" applyFont="1" applyBorder="1" applyAlignment="1">
      <alignment vertical="center"/>
    </xf>
    <xf numFmtId="0" fontId="38" fillId="0" borderId="58" xfId="56" applyFont="1" applyFill="1" applyBorder="1" applyAlignment="1">
      <alignment vertical="center"/>
    </xf>
    <xf numFmtId="0" fontId="38" fillId="0" borderId="8" xfId="56" applyFont="1" applyFill="1" applyBorder="1" applyAlignment="1">
      <alignment vertical="center"/>
    </xf>
    <xf numFmtId="0" fontId="38" fillId="0" borderId="8" xfId="56" applyFont="1" applyFill="1" applyBorder="1" applyAlignment="1">
      <alignment horizontal="left" vertical="center"/>
    </xf>
    <xf numFmtId="0" fontId="38" fillId="0" borderId="8" xfId="83" applyFont="1" applyFill="1" applyBorder="1" applyAlignment="1">
      <alignment horizontal="center" vertical="center"/>
    </xf>
    <xf numFmtId="0" fontId="38" fillId="0" borderId="59" xfId="83" applyFont="1" applyFill="1" applyBorder="1" applyAlignment="1">
      <alignment horizontal="left" vertical="center"/>
    </xf>
    <xf numFmtId="0" fontId="38" fillId="0" borderId="6" xfId="77" applyFont="1" applyFill="1" applyBorder="1" applyAlignment="1">
      <alignment horizontal="center" vertical="center"/>
    </xf>
    <xf numFmtId="0" fontId="38" fillId="0" borderId="58" xfId="83" applyFont="1" applyFill="1" applyBorder="1" applyAlignment="1">
      <alignment horizontal="left" vertical="center"/>
    </xf>
    <xf numFmtId="0" fontId="38" fillId="0" borderId="8" xfId="56" applyFont="1" applyFill="1" applyBorder="1" applyAlignment="1">
      <alignment vertical="center" shrinkToFit="1"/>
    </xf>
    <xf numFmtId="0" fontId="15" fillId="0" borderId="47" xfId="56" applyFont="1" applyFill="1" applyBorder="1" applyAlignment="1">
      <alignment horizontal="centerContinuous" vertical="center" shrinkToFit="1"/>
    </xf>
    <xf numFmtId="0" fontId="15" fillId="0" borderId="51" xfId="77" applyFont="1" applyFill="1" applyBorder="1" applyAlignment="1">
      <alignment horizontal="center" vertical="center" shrinkToFit="1"/>
    </xf>
    <xf numFmtId="0" fontId="15" fillId="0" borderId="3" xfId="56" applyFont="1" applyFill="1" applyBorder="1" applyAlignment="1">
      <alignment horizontal="center" vertical="center" shrinkToFit="1"/>
    </xf>
    <xf numFmtId="0" fontId="15" fillId="0" borderId="52" xfId="77" applyFont="1" applyFill="1" applyBorder="1" applyAlignment="1">
      <alignment horizontal="center" vertical="center" shrinkToFit="1"/>
    </xf>
    <xf numFmtId="0" fontId="15" fillId="0" borderId="53" xfId="77" applyFont="1" applyFill="1" applyBorder="1" applyAlignment="1">
      <alignment horizontal="center" vertical="center" shrinkToFit="1"/>
    </xf>
    <xf numFmtId="0" fontId="15" fillId="0" borderId="0" xfId="77" applyFont="1" applyFill="1" applyAlignment="1">
      <alignment horizontal="center" vertical="center" shrinkToFit="1"/>
    </xf>
    <xf numFmtId="0" fontId="15" fillId="0" borderId="54" xfId="77" applyFont="1" applyFill="1" applyBorder="1" applyAlignment="1">
      <alignment horizontal="center" vertical="center" shrinkToFit="1"/>
    </xf>
    <xf numFmtId="49" fontId="15" fillId="0" borderId="0" xfId="94" applyNumberFormat="1" applyFont="1" applyAlignment="1">
      <alignment horizontal="left" vertical="center"/>
    </xf>
    <xf numFmtId="49" fontId="15" fillId="0" borderId="54" xfId="94" applyNumberFormat="1" applyFont="1" applyBorder="1" applyAlignment="1">
      <alignment horizontal="left" vertical="center"/>
    </xf>
    <xf numFmtId="0" fontId="24" fillId="0" borderId="3" xfId="94" applyFont="1" applyBorder="1" applyAlignment="1">
      <alignment vertical="center"/>
    </xf>
    <xf numFmtId="0" fontId="24" fillId="0" borderId="52" xfId="94" applyFont="1" applyBorder="1" applyAlignment="1">
      <alignment vertical="center"/>
    </xf>
    <xf numFmtId="0" fontId="15" fillId="0" borderId="58" xfId="77" applyFont="1" applyFill="1" applyBorder="1" applyAlignment="1">
      <alignment horizontal="center" vertical="center" shrinkToFit="1"/>
    </xf>
    <xf numFmtId="0" fontId="15" fillId="0" borderId="8" xfId="83" applyFont="1" applyFill="1" applyBorder="1" applyAlignment="1">
      <alignment horizontal="center" vertical="center" shrinkToFit="1"/>
    </xf>
    <xf numFmtId="0" fontId="15" fillId="0" borderId="59" xfId="77" applyFont="1" applyFill="1" applyBorder="1" applyAlignment="1">
      <alignment horizontal="center" vertical="center" shrinkToFit="1"/>
    </xf>
    <xf numFmtId="0" fontId="15" fillId="0" borderId="39" xfId="94" applyFont="1" applyBorder="1" applyAlignment="1">
      <alignment vertical="center" wrapText="1" shrinkToFit="1"/>
    </xf>
    <xf numFmtId="1" fontId="15" fillId="0" borderId="39" xfId="94" applyNumberFormat="1" applyFont="1" applyBorder="1" applyAlignment="1">
      <alignment vertical="center"/>
    </xf>
    <xf numFmtId="1" fontId="15" fillId="0" borderId="1" xfId="94" applyNumberFormat="1" applyFont="1" applyBorder="1" applyAlignment="1">
      <alignment horizontal="center" vertical="center"/>
    </xf>
    <xf numFmtId="1" fontId="15" fillId="0" borderId="39" xfId="94" applyNumberFormat="1" applyFont="1" applyBorder="1" applyAlignment="1">
      <alignment horizontal="center" vertical="center"/>
    </xf>
    <xf numFmtId="0" fontId="15" fillId="0" borderId="58" xfId="98" applyFont="1" applyBorder="1"/>
    <xf numFmtId="0" fontId="15" fillId="0" borderId="8" xfId="98" applyFont="1" applyBorder="1"/>
    <xf numFmtId="0" fontId="15" fillId="0" borderId="59" xfId="98" applyFont="1" applyBorder="1"/>
    <xf numFmtId="0" fontId="15" fillId="0" borderId="1" xfId="98" applyFont="1" applyBorder="1" applyAlignment="1">
      <alignment horizontal="left"/>
    </xf>
    <xf numFmtId="0" fontId="15" fillId="0" borderId="1" xfId="98" applyFont="1" applyBorder="1"/>
    <xf numFmtId="0" fontId="15" fillId="0" borderId="3" xfId="98" applyFont="1" applyBorder="1"/>
    <xf numFmtId="0" fontId="15" fillId="0" borderId="52" xfId="98" applyFont="1" applyBorder="1"/>
    <xf numFmtId="0" fontId="15" fillId="0" borderId="39" xfId="98" applyFont="1" applyBorder="1"/>
    <xf numFmtId="0" fontId="15" fillId="0" borderId="6" xfId="98" applyFont="1" applyBorder="1" applyAlignment="1">
      <alignment horizontal="left"/>
    </xf>
    <xf numFmtId="0" fontId="24" fillId="0" borderId="47" xfId="112" applyFont="1" applyBorder="1" applyAlignment="1">
      <alignment horizontal="left" vertical="center"/>
    </xf>
    <xf numFmtId="0" fontId="24" fillId="0" borderId="49" xfId="112" applyFont="1" applyBorder="1" applyAlignment="1">
      <alignment horizontal="left" vertical="center"/>
    </xf>
    <xf numFmtId="0" fontId="24" fillId="0" borderId="51" xfId="112" applyFont="1" applyBorder="1" applyAlignment="1">
      <alignment vertical="center"/>
    </xf>
    <xf numFmtId="0" fontId="24" fillId="0" borderId="3" xfId="112" applyFont="1" applyBorder="1" applyAlignment="1">
      <alignment vertical="center" wrapText="1"/>
    </xf>
    <xf numFmtId="0" fontId="24" fillId="0" borderId="0" xfId="112" applyFont="1" applyAlignment="1">
      <alignment vertical="center" shrinkToFit="1"/>
    </xf>
    <xf numFmtId="0" fontId="24" fillId="0" borderId="53" xfId="112" applyFont="1" applyBorder="1" applyAlignment="1">
      <alignment vertical="center"/>
    </xf>
    <xf numFmtId="0" fontId="24" fillId="0" borderId="0" xfId="112" applyFont="1" applyAlignment="1">
      <alignment vertical="center" wrapText="1"/>
    </xf>
    <xf numFmtId="0" fontId="24" fillId="0" borderId="58" xfId="112" applyFont="1" applyBorder="1" applyAlignment="1">
      <alignment vertical="center"/>
    </xf>
    <xf numFmtId="0" fontId="24" fillId="0" borderId="8" xfId="112" applyFont="1" applyBorder="1" applyAlignment="1">
      <alignment vertical="center" wrapText="1"/>
    </xf>
    <xf numFmtId="0" fontId="24" fillId="0" borderId="1" xfId="60" applyFont="1" applyFill="1" applyBorder="1" applyAlignment="1">
      <alignment vertical="center"/>
    </xf>
    <xf numFmtId="0" fontId="24" fillId="0" borderId="39" xfId="59" applyFont="1" applyFill="1" applyBorder="1" applyAlignment="1">
      <alignment vertical="center"/>
    </xf>
    <xf numFmtId="0" fontId="24" fillId="0" borderId="6" xfId="60" applyFont="1" applyFill="1" applyBorder="1" applyAlignment="1">
      <alignment vertical="center"/>
    </xf>
    <xf numFmtId="0" fontId="24" fillId="0" borderId="0" xfId="60" applyFont="1" applyFill="1" applyBorder="1" applyAlignment="1">
      <alignment horizontal="center" vertical="center"/>
    </xf>
    <xf numFmtId="0" fontId="24" fillId="0" borderId="54" xfId="112" applyFont="1" applyBorder="1" applyAlignment="1">
      <alignment horizontal="right" vertical="center"/>
    </xf>
    <xf numFmtId="0" fontId="4" fillId="0" borderId="0" xfId="93"/>
    <xf numFmtId="0" fontId="15" fillId="0" borderId="26" xfId="95" applyFont="1" applyBorder="1" applyAlignment="1">
      <alignment vertical="center" wrapText="1"/>
    </xf>
    <xf numFmtId="0" fontId="15" fillId="0" borderId="26" xfId="95" applyFont="1" applyBorder="1" applyAlignment="1">
      <alignment vertical="center"/>
    </xf>
    <xf numFmtId="0" fontId="15" fillId="0" borderId="52" xfId="95" applyFont="1" applyBorder="1" applyAlignment="1">
      <alignment vertical="center" wrapText="1"/>
    </xf>
    <xf numFmtId="0" fontId="25" fillId="0" borderId="0" xfId="95" applyFont="1" applyAlignment="1">
      <alignment horizontal="center" vertical="center"/>
    </xf>
    <xf numFmtId="0" fontId="15" fillId="0" borderId="47" xfId="93" applyFont="1" applyBorder="1" applyAlignment="1">
      <alignment horizontal="center" vertical="center" wrapText="1"/>
    </xf>
    <xf numFmtId="0" fontId="15" fillId="0" borderId="49" xfId="95" applyFont="1" applyBorder="1" applyAlignment="1">
      <alignment horizontal="center" vertical="center" wrapText="1"/>
    </xf>
    <xf numFmtId="0" fontId="15" fillId="0" borderId="52" xfId="93" applyFont="1" applyBorder="1" applyAlignment="1">
      <alignment horizontal="center" vertical="center" wrapText="1"/>
    </xf>
    <xf numFmtId="0" fontId="15" fillId="0" borderId="54" xfId="95" applyFont="1" applyBorder="1" applyAlignment="1">
      <alignment horizontal="center" vertical="center" wrapText="1"/>
    </xf>
    <xf numFmtId="38" fontId="15" fillId="0" borderId="47" xfId="15" applyFont="1" applyFill="1" applyBorder="1" applyAlignment="1">
      <alignment horizontal="center" vertical="center"/>
    </xf>
    <xf numFmtId="38" fontId="15" fillId="0" borderId="47" xfId="15" applyFont="1" applyFill="1" applyBorder="1" applyAlignment="1">
      <alignment horizontal="center" vertical="center" wrapText="1"/>
    </xf>
    <xf numFmtId="0" fontId="15" fillId="0" borderId="50" xfId="95" applyFont="1" applyBorder="1" applyAlignment="1">
      <alignment vertical="center"/>
    </xf>
    <xf numFmtId="0" fontId="25" fillId="0" borderId="0" xfId="95" applyFont="1" applyAlignment="1">
      <alignment vertical="top"/>
    </xf>
    <xf numFmtId="0" fontId="25" fillId="0" borderId="0" xfId="95" applyFont="1" applyAlignment="1">
      <alignment horizontal="left" vertical="top" wrapText="1"/>
    </xf>
    <xf numFmtId="0" fontId="25" fillId="0" borderId="0" xfId="95" applyFont="1" applyAlignment="1">
      <alignment horizontal="left" vertical="top"/>
    </xf>
    <xf numFmtId="0" fontId="25" fillId="0" borderId="0" xfId="95" applyFont="1" applyAlignment="1">
      <alignment vertical="top" wrapText="1"/>
    </xf>
    <xf numFmtId="0" fontId="15" fillId="0" borderId="0" xfId="95" applyFont="1" applyAlignment="1">
      <alignment horizontal="left" vertical="top"/>
    </xf>
    <xf numFmtId="0" fontId="38" fillId="0" borderId="1" xfId="95" applyFont="1" applyBorder="1" applyAlignment="1">
      <alignment horizontal="left" vertical="center"/>
    </xf>
    <xf numFmtId="0" fontId="38" fillId="0" borderId="3" xfId="95" applyFont="1" applyBorder="1" applyAlignment="1">
      <alignment vertical="center"/>
    </xf>
    <xf numFmtId="0" fontId="38" fillId="0" borderId="0" xfId="77" applyFont="1" applyFill="1" applyAlignment="1">
      <alignment vertical="center"/>
    </xf>
    <xf numFmtId="183" fontId="15" fillId="0" borderId="53" xfId="38" applyNumberFormat="1" applyFont="1" applyBorder="1" applyAlignment="1">
      <alignment horizontal="center" vertical="center"/>
    </xf>
    <xf numFmtId="183" fontId="15" fillId="0" borderId="54" xfId="38" applyNumberFormat="1" applyFont="1" applyBorder="1" applyAlignment="1">
      <alignment horizontal="center" vertical="center"/>
    </xf>
    <xf numFmtId="183" fontId="15" fillId="0" borderId="1" xfId="38" applyNumberFormat="1" applyFont="1" applyBorder="1" applyAlignment="1">
      <alignment horizontal="center" vertical="center"/>
    </xf>
    <xf numFmtId="183" fontId="15" fillId="0" borderId="39" xfId="38" applyNumberFormat="1" applyFont="1" applyBorder="1" applyAlignment="1">
      <alignment horizontal="center" vertical="center"/>
    </xf>
    <xf numFmtId="0" fontId="4" fillId="0" borderId="39" xfId="95" applyBorder="1"/>
    <xf numFmtId="0" fontId="38" fillId="0" borderId="54" xfId="95" applyFont="1" applyBorder="1" applyAlignment="1">
      <alignment vertical="center"/>
    </xf>
    <xf numFmtId="182" fontId="15" fillId="0" borderId="0" xfId="95" applyNumberFormat="1" applyFont="1" applyAlignment="1">
      <alignment vertical="center"/>
    </xf>
    <xf numFmtId="0" fontId="4" fillId="0" borderId="53" xfId="95" applyBorder="1"/>
    <xf numFmtId="0" fontId="4" fillId="0" borderId="54" xfId="95" applyBorder="1"/>
    <xf numFmtId="0" fontId="38" fillId="0" borderId="47" xfId="95" applyFont="1" applyBorder="1" applyAlignment="1">
      <alignment horizontal="center" vertical="center"/>
    </xf>
    <xf numFmtId="0" fontId="38" fillId="0" borderId="49" xfId="95" applyFont="1" applyBorder="1" applyAlignment="1">
      <alignment vertical="center"/>
    </xf>
    <xf numFmtId="0" fontId="38" fillId="0" borderId="47" xfId="95" applyFont="1" applyBorder="1" applyAlignment="1">
      <alignment vertical="center"/>
    </xf>
    <xf numFmtId="0" fontId="38" fillId="0" borderId="6" xfId="95" applyFont="1" applyBorder="1" applyAlignment="1">
      <alignment vertical="center"/>
    </xf>
    <xf numFmtId="183" fontId="15" fillId="0" borderId="58" xfId="38" applyNumberFormat="1" applyFont="1" applyBorder="1" applyAlignment="1">
      <alignment horizontal="center" vertical="center"/>
    </xf>
    <xf numFmtId="183" fontId="15" fillId="0" borderId="59" xfId="38" applyNumberFormat="1" applyFont="1" applyBorder="1" applyAlignment="1">
      <alignment horizontal="center" vertical="center"/>
    </xf>
    <xf numFmtId="183" fontId="15" fillId="0" borderId="6" xfId="38" applyNumberFormat="1" applyFont="1" applyBorder="1" applyAlignment="1">
      <alignment horizontal="center" vertical="center"/>
    </xf>
    <xf numFmtId="0" fontId="38" fillId="0" borderId="59" xfId="95" applyFont="1" applyBorder="1" applyAlignment="1">
      <alignment vertical="center"/>
    </xf>
    <xf numFmtId="0" fontId="38" fillId="0" borderId="26" xfId="95" applyFont="1" applyBorder="1" applyAlignment="1">
      <alignment vertical="center"/>
    </xf>
    <xf numFmtId="183" fontId="15" fillId="0" borderId="8" xfId="38" applyNumberFormat="1" applyFont="1" applyBorder="1" applyAlignment="1">
      <alignment vertical="center"/>
    </xf>
    <xf numFmtId="183" fontId="15" fillId="0" borderId="59" xfId="38" applyNumberFormat="1" applyFont="1" applyBorder="1" applyAlignment="1">
      <alignment vertical="center"/>
    </xf>
    <xf numFmtId="0" fontId="20" fillId="0" borderId="0" xfId="95" applyFont="1" applyAlignment="1">
      <alignment wrapText="1"/>
    </xf>
    <xf numFmtId="0" fontId="20" fillId="0" borderId="0" xfId="95" applyFont="1" applyAlignment="1">
      <alignment horizontal="left" wrapText="1"/>
    </xf>
    <xf numFmtId="0" fontId="25" fillId="0" borderId="0" xfId="95" applyFont="1" applyAlignment="1">
      <alignment horizontal="left" vertical="center" shrinkToFit="1"/>
    </xf>
    <xf numFmtId="0" fontId="25" fillId="0" borderId="0" xfId="95" applyFont="1" applyAlignment="1">
      <alignment horizontal="left"/>
    </xf>
    <xf numFmtId="0" fontId="15" fillId="0" borderId="0" xfId="95" applyFont="1" applyAlignment="1">
      <alignment horizontal="left" vertical="center" shrinkToFit="1"/>
    </xf>
    <xf numFmtId="0" fontId="15" fillId="0" borderId="1" xfId="94" applyFont="1" applyBorder="1" applyAlignment="1">
      <alignment vertical="center" shrinkToFit="1"/>
    </xf>
    <xf numFmtId="0" fontId="25" fillId="0" borderId="0" xfId="95" applyFont="1"/>
    <xf numFmtId="0" fontId="17" fillId="0" borderId="47" xfId="95" applyFont="1" applyBorder="1" applyAlignment="1">
      <alignment horizontal="left" vertical="center" shrinkToFit="1"/>
    </xf>
    <xf numFmtId="0" fontId="25" fillId="0" borderId="47" xfId="95" applyFont="1" applyBorder="1" applyAlignment="1">
      <alignment horizontal="left" vertical="center" shrinkToFit="1"/>
    </xf>
    <xf numFmtId="0" fontId="15" fillId="0" borderId="6" xfId="95" applyFont="1" applyBorder="1" applyAlignment="1">
      <alignment horizontal="right" vertical="center"/>
    </xf>
    <xf numFmtId="0" fontId="25" fillId="0" borderId="0" xfId="95" applyFont="1" applyAlignment="1">
      <alignment horizontal="left" vertical="center" wrapText="1"/>
    </xf>
    <xf numFmtId="0" fontId="25" fillId="0" borderId="0" xfId="95" applyFont="1" applyAlignment="1">
      <alignment vertical="center" wrapText="1"/>
    </xf>
    <xf numFmtId="0" fontId="15" fillId="0" borderId="0" xfId="61" applyFont="1" applyFill="1" applyBorder="1" applyAlignment="1">
      <alignment horizontal="center" vertical="center" wrapText="1"/>
    </xf>
    <xf numFmtId="0" fontId="25" fillId="0" borderId="0" xfId="68" applyFont="1" applyFill="1" applyBorder="1" applyAlignment="1">
      <alignment horizontal="center" vertical="top" wrapText="1"/>
    </xf>
    <xf numFmtId="0" fontId="25" fillId="0" borderId="0" xfId="68" applyFont="1" applyFill="1" applyBorder="1" applyAlignment="1">
      <alignment horizontal="center" vertical="top"/>
    </xf>
    <xf numFmtId="0" fontId="25" fillId="0" borderId="0" xfId="68" applyFont="1" applyFill="1" applyBorder="1" applyAlignment="1">
      <alignment vertical="top"/>
    </xf>
    <xf numFmtId="0" fontId="25" fillId="0" borderId="0" xfId="68" applyFont="1" applyFill="1" applyBorder="1" applyAlignment="1">
      <alignment vertical="top" wrapText="1"/>
    </xf>
    <xf numFmtId="0" fontId="15" fillId="0" borderId="59" xfId="68" applyFont="1" applyFill="1" applyBorder="1" applyAlignment="1">
      <alignment horizontal="center" vertical="center" wrapText="1"/>
    </xf>
    <xf numFmtId="0" fontId="18" fillId="0" borderId="0" xfId="68" applyFont="1" applyFill="1" applyBorder="1" applyAlignment="1">
      <alignment vertical="top"/>
    </xf>
    <xf numFmtId="0" fontId="15" fillId="0" borderId="3" xfId="68" applyFont="1" applyFill="1" applyBorder="1" applyAlignment="1">
      <alignment horizontal="left" vertical="top"/>
    </xf>
    <xf numFmtId="0" fontId="18" fillId="0" borderId="0" xfId="68" applyFont="1" applyFill="1" applyBorder="1" applyAlignment="1">
      <alignment vertical="center"/>
    </xf>
    <xf numFmtId="0" fontId="38" fillId="0" borderId="1" xfId="68" applyFont="1" applyFill="1" applyBorder="1" applyAlignment="1">
      <alignment horizontal="left" vertical="center" wrapText="1"/>
    </xf>
    <xf numFmtId="0" fontId="38" fillId="0" borderId="39" xfId="68" applyFont="1" applyFill="1" applyBorder="1" applyAlignment="1">
      <alignment horizontal="left" vertical="center" wrapText="1"/>
    </xf>
    <xf numFmtId="0" fontId="38" fillId="0" borderId="1" xfId="68" applyFont="1" applyFill="1" applyBorder="1" applyAlignment="1">
      <alignment vertical="center" wrapText="1"/>
    </xf>
    <xf numFmtId="0" fontId="38" fillId="0" borderId="39" xfId="68" applyFont="1" applyFill="1" applyBorder="1" applyAlignment="1">
      <alignment vertical="center" wrapText="1"/>
    </xf>
    <xf numFmtId="182" fontId="15" fillId="0" borderId="0" xfId="68" applyNumberFormat="1" applyFont="1" applyFill="1" applyBorder="1" applyAlignment="1">
      <alignment vertical="center"/>
    </xf>
    <xf numFmtId="182" fontId="15" fillId="0" borderId="54" xfId="68" applyNumberFormat="1" applyFont="1" applyFill="1" applyBorder="1" applyAlignment="1">
      <alignment vertical="center"/>
    </xf>
    <xf numFmtId="182" fontId="15" fillId="0" borderId="53" xfId="68" applyNumberFormat="1" applyFont="1" applyFill="1" applyBorder="1" applyAlignment="1">
      <alignment vertical="center"/>
    </xf>
    <xf numFmtId="182" fontId="15" fillId="0" borderId="54" xfId="68" applyNumberFormat="1" applyFont="1" applyFill="1" applyBorder="1" applyAlignment="1">
      <alignment horizontal="center" vertical="center"/>
    </xf>
    <xf numFmtId="182" fontId="15" fillId="0" borderId="0" xfId="68" applyNumberFormat="1" applyFont="1" applyFill="1" applyBorder="1" applyAlignment="1">
      <alignment horizontal="center" vertical="center"/>
    </xf>
    <xf numFmtId="0" fontId="18" fillId="0" borderId="8" xfId="68" applyFont="1" applyFill="1" applyBorder="1" applyAlignment="1">
      <alignment vertical="center" shrinkToFit="1"/>
    </xf>
    <xf numFmtId="0" fontId="15" fillId="0" borderId="8" xfId="68" applyFont="1" applyFill="1" applyBorder="1" applyAlignment="1">
      <alignment horizontal="left" vertical="top"/>
    </xf>
    <xf numFmtId="0" fontId="39" fillId="0" borderId="0" xfId="0" applyFont="1">
      <alignment vertical="center"/>
    </xf>
    <xf numFmtId="0" fontId="40" fillId="0" borderId="0" xfId="119" applyFont="1" applyAlignment="1">
      <alignment vertical="center"/>
    </xf>
    <xf numFmtId="0" fontId="24" fillId="0" borderId="99" xfId="119" applyFont="1" applyBorder="1">
      <alignment vertical="center"/>
    </xf>
    <xf numFmtId="0" fontId="24" fillId="0" borderId="99" xfId="119" applyFont="1" applyBorder="1" applyAlignment="1">
      <alignment horizontal="center" vertical="center"/>
    </xf>
    <xf numFmtId="0" fontId="24" fillId="0" borderId="105" xfId="119" applyFont="1" applyBorder="1" applyAlignment="1">
      <alignment horizontal="center" vertical="center"/>
    </xf>
    <xf numFmtId="0" fontId="36" fillId="0" borderId="0" xfId="119" applyFont="1">
      <alignment vertical="center"/>
    </xf>
    <xf numFmtId="0" fontId="36" fillId="0" borderId="0" xfId="119" applyFont="1" applyBorder="1" applyAlignment="1">
      <alignment horizontal="left" vertical="top" wrapText="1"/>
    </xf>
    <xf numFmtId="0" fontId="36" fillId="0" borderId="0" xfId="119" applyFont="1" applyBorder="1" applyAlignment="1">
      <alignment horizontal="left" vertical="top"/>
    </xf>
    <xf numFmtId="0" fontId="24" fillId="9" borderId="99" xfId="119" applyFont="1" applyFill="1" applyBorder="1" applyAlignment="1">
      <alignment horizontal="center" vertical="center"/>
    </xf>
    <xf numFmtId="0" fontId="24" fillId="9" borderId="1" xfId="119" applyFont="1" applyFill="1" applyBorder="1" applyAlignment="1" applyProtection="1">
      <alignment horizontal="center" vertical="center"/>
      <protection locked="0"/>
    </xf>
    <xf numFmtId="0" fontId="24" fillId="0" borderId="99" xfId="119" applyFont="1" applyBorder="1" applyAlignment="1">
      <alignment horizontal="center" vertical="center" wrapText="1"/>
    </xf>
    <xf numFmtId="0" fontId="24" fillId="0" borderId="1" xfId="119" applyFont="1" applyBorder="1">
      <alignment vertical="center"/>
    </xf>
    <xf numFmtId="0" fontId="24" fillId="9" borderId="6" xfId="119" applyFont="1" applyFill="1" applyBorder="1" applyAlignment="1" applyProtection="1">
      <alignment horizontal="center" vertical="center"/>
      <protection locked="0"/>
    </xf>
    <xf numFmtId="0" fontId="24" fillId="0" borderId="6" xfId="119" applyFont="1" applyBorder="1">
      <alignment vertical="center"/>
    </xf>
    <xf numFmtId="0" fontId="15" fillId="2" borderId="49" xfId="81" applyFont="1" applyFill="1" applyBorder="1" applyAlignment="1">
      <alignment horizontal="center" vertical="center" textRotation="255" wrapText="1"/>
    </xf>
    <xf numFmtId="0" fontId="15" fillId="2" borderId="26" xfId="81" applyFont="1" applyFill="1" applyBorder="1" applyAlignment="1">
      <alignment horizontal="center" vertical="center" textRotation="255" wrapText="1"/>
    </xf>
    <xf numFmtId="0" fontId="15" fillId="2" borderId="50" xfId="81" applyFont="1" applyFill="1" applyBorder="1" applyAlignment="1">
      <alignment horizontal="center" vertical="center" textRotation="255" wrapText="1"/>
    </xf>
    <xf numFmtId="0" fontId="15" fillId="0" borderId="26" xfId="55" applyFont="1" applyFill="1" applyBorder="1" applyAlignment="1">
      <alignment horizontal="center" vertical="center"/>
    </xf>
    <xf numFmtId="0" fontId="41" fillId="0" borderId="0" xfId="81" applyFont="1" applyBorder="1" applyAlignment="1">
      <alignment horizontal="center" vertical="center"/>
    </xf>
    <xf numFmtId="0" fontId="15" fillId="2" borderId="51" xfId="81" applyFont="1" applyFill="1" applyBorder="1" applyAlignment="1">
      <alignment horizontal="center" vertical="center"/>
    </xf>
    <xf numFmtId="0" fontId="15" fillId="2" borderId="3" xfId="81" applyFont="1" applyFill="1" applyBorder="1" applyAlignment="1">
      <alignment horizontal="center" vertical="center"/>
    </xf>
    <xf numFmtId="0" fontId="15" fillId="2" borderId="52" xfId="81" applyFont="1" applyFill="1" applyBorder="1" applyAlignment="1">
      <alignment horizontal="center" vertical="center"/>
    </xf>
    <xf numFmtId="0" fontId="15" fillId="2" borderId="53" xfId="81" applyFont="1" applyFill="1" applyBorder="1" applyAlignment="1">
      <alignment horizontal="center" vertical="center"/>
    </xf>
    <xf numFmtId="0" fontId="15" fillId="2" borderId="0" xfId="81" applyFont="1" applyFill="1" applyBorder="1" applyAlignment="1">
      <alignment horizontal="center" vertical="center"/>
    </xf>
    <xf numFmtId="0" fontId="15" fillId="2" borderId="54" xfId="81" applyFont="1" applyFill="1" applyBorder="1" applyAlignment="1">
      <alignment horizontal="center" vertical="center"/>
    </xf>
    <xf numFmtId="0" fontId="15" fillId="2" borderId="58" xfId="81" applyFont="1" applyFill="1" applyBorder="1" applyAlignment="1">
      <alignment horizontal="center" vertical="center"/>
    </xf>
    <xf numFmtId="0" fontId="15" fillId="2" borderId="8" xfId="81" applyFont="1" applyFill="1" applyBorder="1" applyAlignment="1">
      <alignment horizontal="center" vertical="center"/>
    </xf>
    <xf numFmtId="0" fontId="15" fillId="2" borderId="59" xfId="81" applyFont="1" applyFill="1" applyBorder="1" applyAlignment="1">
      <alignment horizontal="center" vertical="center"/>
    </xf>
    <xf numFmtId="0" fontId="15" fillId="2" borderId="1" xfId="81" applyFont="1" applyFill="1" applyBorder="1" applyAlignment="1">
      <alignment horizontal="left"/>
    </xf>
    <xf numFmtId="0" fontId="15" fillId="2" borderId="1" xfId="81" applyFont="1" applyFill="1" applyBorder="1" applyAlignment="1">
      <alignment horizontal="left" shrinkToFit="1"/>
    </xf>
    <xf numFmtId="0" fontId="15" fillId="2" borderId="1" xfId="81" applyFont="1" applyFill="1" applyBorder="1" applyAlignment="1">
      <alignment horizontal="center" vertical="center"/>
    </xf>
    <xf numFmtId="0" fontId="15" fillId="2" borderId="39" xfId="81" applyFont="1" applyFill="1" applyBorder="1" applyAlignment="1">
      <alignment horizontal="left"/>
    </xf>
    <xf numFmtId="0" fontId="15" fillId="2" borderId="39" xfId="81" applyFont="1" applyFill="1" applyBorder="1" applyAlignment="1">
      <alignment horizontal="left" shrinkToFit="1"/>
    </xf>
    <xf numFmtId="0" fontId="15" fillId="2" borderId="39" xfId="81" applyFont="1" applyFill="1" applyBorder="1" applyAlignment="1">
      <alignment horizontal="center" vertical="center"/>
    </xf>
    <xf numFmtId="0" fontId="15" fillId="2" borderId="6" xfId="81" applyFont="1" applyFill="1" applyBorder="1" applyAlignment="1">
      <alignment horizontal="left"/>
    </xf>
    <xf numFmtId="0" fontId="15" fillId="2" borderId="6" xfId="81" applyFont="1" applyFill="1" applyBorder="1" applyAlignment="1">
      <alignment horizontal="left" shrinkToFit="1"/>
    </xf>
    <xf numFmtId="0" fontId="15" fillId="2" borderId="1" xfId="81" applyFont="1" applyFill="1" applyBorder="1" applyAlignment="1">
      <alignment horizontal="center"/>
    </xf>
    <xf numFmtId="0" fontId="15" fillId="2" borderId="39" xfId="81" applyFont="1" applyFill="1" applyBorder="1" applyAlignment="1">
      <alignment horizontal="center"/>
    </xf>
    <xf numFmtId="0" fontId="15" fillId="3" borderId="0" xfId="81" applyFont="1" applyFill="1"/>
    <xf numFmtId="0" fontId="15" fillId="2" borderId="6" xfId="81" applyFont="1" applyFill="1" applyBorder="1" applyAlignment="1">
      <alignment horizontal="center"/>
    </xf>
    <xf numFmtId="0" fontId="15" fillId="2" borderId="6" xfId="81" applyFont="1" applyFill="1" applyBorder="1" applyAlignment="1">
      <alignment horizontal="center" vertical="center"/>
    </xf>
    <xf numFmtId="0" fontId="15" fillId="2" borderId="39" xfId="81" applyFont="1" applyFill="1" applyBorder="1" applyAlignment="1">
      <alignment vertical="center"/>
    </xf>
    <xf numFmtId="0" fontId="15" fillId="2" borderId="6" xfId="81" applyFont="1" applyFill="1" applyBorder="1" applyAlignment="1">
      <alignment vertical="center"/>
    </xf>
    <xf numFmtId="0" fontId="3" fillId="6" borderId="0" xfId="91" applyFill="1">
      <alignment vertical="center"/>
    </xf>
    <xf numFmtId="0" fontId="37" fillId="6" borderId="0" xfId="91" applyFont="1" applyFill="1">
      <alignment vertical="center"/>
    </xf>
    <xf numFmtId="0" fontId="37" fillId="6" borderId="0" xfId="91" applyFont="1" applyFill="1" applyAlignment="1">
      <alignment vertical="center"/>
    </xf>
    <xf numFmtId="0" fontId="41" fillId="6" borderId="0" xfId="91" applyFont="1" applyFill="1" applyAlignment="1">
      <alignment horizontal="left" vertical="center"/>
    </xf>
    <xf numFmtId="0" fontId="37" fillId="10" borderId="47" xfId="91" applyFont="1" applyFill="1" applyBorder="1" applyAlignment="1">
      <alignment horizontal="left" vertical="center"/>
    </xf>
    <xf numFmtId="0" fontId="37" fillId="3" borderId="47" xfId="91" applyFont="1" applyFill="1" applyBorder="1" applyAlignment="1">
      <alignment horizontal="left" vertical="center"/>
    </xf>
    <xf numFmtId="0" fontId="43" fillId="6" borderId="0" xfId="91" applyFont="1" applyFill="1" applyAlignment="1">
      <alignment horizontal="left" vertical="center"/>
    </xf>
    <xf numFmtId="0" fontId="37" fillId="6" borderId="0" xfId="91" applyFont="1" applyFill="1" applyAlignment="1">
      <alignment horizontal="left" vertical="center"/>
    </xf>
    <xf numFmtId="0" fontId="22" fillId="6" borderId="0" xfId="91" applyFont="1" applyFill="1" applyAlignment="1">
      <alignment vertical="center"/>
    </xf>
    <xf numFmtId="0" fontId="44" fillId="6" borderId="0" xfId="91" applyFont="1" applyFill="1" applyAlignment="1">
      <alignment horizontal="left" vertical="center"/>
    </xf>
    <xf numFmtId="0" fontId="44" fillId="0" borderId="0" xfId="91" applyFont="1" applyAlignment="1">
      <alignment horizontal="left" vertical="center"/>
    </xf>
    <xf numFmtId="0" fontId="17" fillId="6" borderId="0" xfId="91" applyFont="1" applyFill="1" applyAlignment="1">
      <alignment horizontal="left" vertical="center"/>
    </xf>
    <xf numFmtId="0" fontId="37" fillId="6" borderId="47" xfId="91" applyFont="1" applyFill="1" applyBorder="1" applyAlignment="1">
      <alignment horizontal="center" vertical="center"/>
    </xf>
    <xf numFmtId="0" fontId="37" fillId="6" borderId="0" xfId="91" applyFont="1" applyFill="1" applyBorder="1" applyAlignment="1">
      <alignment horizontal="center" vertical="center"/>
    </xf>
    <xf numFmtId="0" fontId="45" fillId="6" borderId="0" xfId="91" applyFont="1" applyFill="1" applyAlignment="1">
      <alignment horizontal="left" vertical="center"/>
    </xf>
    <xf numFmtId="0" fontId="37" fillId="6" borderId="47" xfId="91" applyFont="1" applyFill="1" applyBorder="1" applyAlignment="1">
      <alignment horizontal="left" vertical="center"/>
    </xf>
    <xf numFmtId="0" fontId="37" fillId="6" borderId="0" xfId="91" applyFont="1" applyFill="1" applyBorder="1" applyAlignment="1">
      <alignment horizontal="left" vertical="center"/>
    </xf>
    <xf numFmtId="0" fontId="45" fillId="6" borderId="0" xfId="91" applyFont="1" applyFill="1" applyBorder="1">
      <alignment vertical="center"/>
    </xf>
    <xf numFmtId="0" fontId="37" fillId="6" borderId="0" xfId="91" applyFont="1" applyFill="1" applyAlignment="1">
      <alignment vertical="center" wrapText="1"/>
    </xf>
    <xf numFmtId="0" fontId="37" fillId="6" borderId="0" xfId="91" applyFont="1" applyFill="1" applyBorder="1" applyAlignment="1">
      <alignment horizontal="right" vertical="center"/>
    </xf>
    <xf numFmtId="0" fontId="45" fillId="6" borderId="0" xfId="91" applyFont="1" applyFill="1">
      <alignment vertical="center"/>
    </xf>
    <xf numFmtId="0" fontId="45" fillId="6" borderId="0" xfId="91" applyFont="1" applyFill="1" applyBorder="1" applyAlignment="1">
      <alignment vertical="center"/>
    </xf>
    <xf numFmtId="0" fontId="45" fillId="6" borderId="0" xfId="91" applyFont="1" applyFill="1" applyBorder="1" applyAlignment="1">
      <alignment vertical="center" shrinkToFit="1"/>
    </xf>
    <xf numFmtId="0" fontId="37" fillId="0" borderId="0" xfId="91" applyFont="1">
      <alignment vertical="center"/>
    </xf>
    <xf numFmtId="0" fontId="21" fillId="0" borderId="0" xfId="91" applyFont="1">
      <alignment vertical="center"/>
    </xf>
    <xf numFmtId="0" fontId="46" fillId="0" borderId="0" xfId="91" applyFont="1">
      <alignment vertical="center"/>
    </xf>
    <xf numFmtId="0" fontId="46" fillId="0" borderId="0" xfId="91" applyFont="1" applyProtection="1">
      <alignment vertical="center"/>
    </xf>
    <xf numFmtId="0" fontId="21" fillId="0" borderId="0" xfId="91" applyFont="1" applyBorder="1" applyAlignment="1" applyProtection="1">
      <alignment horizontal="left" vertical="center"/>
    </xf>
    <xf numFmtId="0" fontId="21" fillId="6" borderId="0" xfId="91" applyFont="1" applyFill="1" applyBorder="1" applyAlignment="1" applyProtection="1">
      <alignment horizontal="left" vertical="center"/>
    </xf>
    <xf numFmtId="0" fontId="37" fillId="0" borderId="0" xfId="91" applyFont="1" applyProtection="1">
      <alignment vertical="center"/>
    </xf>
    <xf numFmtId="0" fontId="21" fillId="0" borderId="116" xfId="91" applyFont="1" applyBorder="1" applyAlignment="1">
      <alignment horizontal="center" vertical="center"/>
    </xf>
    <xf numFmtId="0" fontId="21" fillId="0" borderId="140" xfId="91" applyFont="1" applyBorder="1" applyAlignment="1">
      <alignment horizontal="center" vertical="center"/>
    </xf>
    <xf numFmtId="0" fontId="21" fillId="0" borderId="117" xfId="91" applyFont="1" applyBorder="1" applyAlignment="1">
      <alignment horizontal="center" vertical="center"/>
    </xf>
    <xf numFmtId="0" fontId="21" fillId="0" borderId="141" xfId="91" applyFont="1" applyBorder="1" applyAlignment="1">
      <alignment horizontal="center" vertical="center"/>
    </xf>
    <xf numFmtId="0" fontId="21" fillId="0" borderId="142" xfId="91" applyFont="1" applyBorder="1" applyAlignment="1">
      <alignment horizontal="center" vertical="center"/>
    </xf>
    <xf numFmtId="0" fontId="21" fillId="0" borderId="143" xfId="91" applyFont="1" applyBorder="1" applyAlignment="1">
      <alignment horizontal="center" vertical="center"/>
    </xf>
    <xf numFmtId="0" fontId="17" fillId="0" borderId="144" xfId="91" applyFont="1" applyBorder="1" applyAlignment="1">
      <alignment horizontal="center" vertical="center" wrapText="1"/>
    </xf>
    <xf numFmtId="0" fontId="17" fillId="0" borderId="145" xfId="91" applyFont="1" applyBorder="1" applyAlignment="1">
      <alignment horizontal="center" vertical="center" wrapText="1"/>
    </xf>
    <xf numFmtId="0" fontId="17" fillId="0" borderId="143" xfId="91" applyFont="1" applyBorder="1" applyAlignment="1">
      <alignment horizontal="center" vertical="center" wrapText="1"/>
    </xf>
    <xf numFmtId="0" fontId="21" fillId="3" borderId="116" xfId="91" applyFont="1" applyFill="1" applyBorder="1" applyAlignment="1" applyProtection="1">
      <alignment horizontal="center" vertical="center"/>
      <protection locked="0"/>
    </xf>
    <xf numFmtId="0" fontId="21" fillId="7" borderId="140" xfId="91" applyFont="1" applyFill="1" applyBorder="1" applyAlignment="1" applyProtection="1">
      <alignment horizontal="center" vertical="center"/>
      <protection locked="0"/>
    </xf>
    <xf numFmtId="0" fontId="21" fillId="3" borderId="140" xfId="91" applyFont="1" applyFill="1" applyBorder="1" applyAlignment="1" applyProtection="1">
      <alignment horizontal="center" vertical="center"/>
      <protection locked="0"/>
    </xf>
    <xf numFmtId="0" fontId="21" fillId="7" borderId="117" xfId="91" applyFont="1" applyFill="1" applyBorder="1" applyAlignment="1" applyProtection="1">
      <alignment horizontal="center" vertical="center"/>
      <protection locked="0"/>
    </xf>
    <xf numFmtId="0" fontId="21" fillId="0" borderId="146" xfId="91" applyFont="1" applyBorder="1" applyAlignment="1">
      <alignment horizontal="center" vertical="center" wrapText="1"/>
    </xf>
    <xf numFmtId="0" fontId="21" fillId="0" borderId="147" xfId="91" applyFont="1" applyBorder="1" applyAlignment="1">
      <alignment horizontal="center" vertical="center"/>
    </xf>
    <xf numFmtId="0" fontId="21" fillId="0" borderId="148" xfId="91" applyFont="1" applyBorder="1" applyAlignment="1">
      <alignment horizontal="center" vertical="center"/>
    </xf>
    <xf numFmtId="0" fontId="21" fillId="3" borderId="149" xfId="91" applyFont="1" applyFill="1" applyBorder="1" applyAlignment="1" applyProtection="1">
      <alignment horizontal="center" vertical="center"/>
      <protection locked="0"/>
    </xf>
    <xf numFmtId="0" fontId="21" fillId="7" borderId="150" xfId="91" applyFont="1" applyFill="1" applyBorder="1" applyAlignment="1" applyProtection="1">
      <alignment horizontal="center" vertical="center"/>
      <protection locked="0"/>
    </xf>
    <xf numFmtId="0" fontId="21" fillId="3" borderId="150" xfId="91" applyFont="1" applyFill="1" applyBorder="1" applyAlignment="1" applyProtection="1">
      <alignment horizontal="center" vertical="center"/>
      <protection locked="0"/>
    </xf>
    <xf numFmtId="0" fontId="21" fillId="7" borderId="151" xfId="91" applyFont="1" applyFill="1" applyBorder="1" applyAlignment="1" applyProtection="1">
      <alignment horizontal="center" vertical="center"/>
      <protection locked="0"/>
    </xf>
    <xf numFmtId="0" fontId="21" fillId="0" borderId="152" xfId="91" applyFont="1" applyBorder="1" applyAlignment="1">
      <alignment horizontal="center" vertical="center"/>
    </xf>
    <xf numFmtId="0" fontId="21" fillId="0" borderId="119" xfId="91" applyFont="1" applyBorder="1" applyAlignment="1">
      <alignment horizontal="center" vertical="center"/>
    </xf>
    <xf numFmtId="0" fontId="21" fillId="7" borderId="153" xfId="91" applyFont="1" applyFill="1" applyBorder="1" applyAlignment="1" applyProtection="1">
      <alignment horizontal="center" vertical="center"/>
      <protection locked="0"/>
    </xf>
    <xf numFmtId="0" fontId="21" fillId="7" borderId="39" xfId="91" applyFont="1" applyFill="1" applyBorder="1" applyAlignment="1" applyProtection="1">
      <alignment horizontal="center" vertical="center"/>
      <protection locked="0"/>
    </xf>
    <xf numFmtId="0" fontId="21" fillId="7" borderId="154" xfId="91" applyFont="1" applyFill="1" applyBorder="1" applyAlignment="1" applyProtection="1">
      <alignment horizontal="center" vertical="center"/>
      <protection locked="0"/>
    </xf>
    <xf numFmtId="0" fontId="21" fillId="0" borderId="155" xfId="91" applyFont="1" applyBorder="1" applyAlignment="1">
      <alignment horizontal="center" vertical="center"/>
    </xf>
    <xf numFmtId="0" fontId="21" fillId="0" borderId="156" xfId="91" applyFont="1" applyBorder="1" applyAlignment="1">
      <alignment horizontal="center" vertical="center"/>
    </xf>
    <xf numFmtId="0" fontId="21" fillId="0" borderId="157" xfId="91" applyFont="1" applyBorder="1" applyAlignment="1">
      <alignment horizontal="center" vertical="center"/>
    </xf>
    <xf numFmtId="0" fontId="21" fillId="7" borderId="158" xfId="91" applyFont="1" applyFill="1" applyBorder="1" applyAlignment="1" applyProtection="1">
      <alignment horizontal="center" vertical="center"/>
      <protection locked="0"/>
    </xf>
    <xf numFmtId="0" fontId="21" fillId="7" borderId="159" xfId="91" applyFont="1" applyFill="1" applyBorder="1" applyAlignment="1" applyProtection="1">
      <alignment horizontal="center" vertical="center"/>
      <protection locked="0"/>
    </xf>
    <xf numFmtId="0" fontId="21" fillId="7" borderId="160" xfId="91" applyFont="1" applyFill="1" applyBorder="1" applyAlignment="1" applyProtection="1">
      <alignment horizontal="center" vertical="center"/>
      <protection locked="0"/>
    </xf>
    <xf numFmtId="0" fontId="21" fillId="0" borderId="0" xfId="91" applyFont="1" applyAlignment="1">
      <alignment horizontal="left" vertical="center"/>
    </xf>
    <xf numFmtId="0" fontId="21" fillId="0" borderId="0" xfId="91" applyFont="1" applyBorder="1" applyAlignment="1" applyProtection="1">
      <alignment vertical="center"/>
    </xf>
    <xf numFmtId="0" fontId="21" fillId="0" borderId="0" xfId="91" applyFont="1" applyBorder="1" applyAlignment="1" applyProtection="1">
      <alignment horizontal="center" vertical="center"/>
    </xf>
    <xf numFmtId="0" fontId="21" fillId="6" borderId="0" xfId="91" applyFont="1" applyFill="1" applyBorder="1" applyAlignment="1" applyProtection="1">
      <alignment horizontal="center" vertical="center"/>
    </xf>
    <xf numFmtId="0" fontId="37" fillId="0" borderId="0" xfId="91" applyFont="1" applyAlignment="1" applyProtection="1">
      <alignment horizontal="left" vertical="center"/>
    </xf>
    <xf numFmtId="0" fontId="21" fillId="0" borderId="147" xfId="91" applyFont="1" applyBorder="1" applyAlignment="1">
      <alignment horizontal="center" vertical="center" wrapText="1"/>
    </xf>
    <xf numFmtId="0" fontId="21" fillId="0" borderId="148" xfId="91" applyFont="1" applyBorder="1" applyAlignment="1">
      <alignment horizontal="center" vertical="center" wrapText="1"/>
    </xf>
    <xf numFmtId="0" fontId="21" fillId="3" borderId="146" xfId="91" applyFont="1" applyFill="1" applyBorder="1" applyAlignment="1" applyProtection="1">
      <alignment horizontal="center" vertical="center" shrinkToFit="1"/>
      <protection locked="0"/>
    </xf>
    <xf numFmtId="0" fontId="21" fillId="3" borderId="147" xfId="91" applyFont="1" applyFill="1" applyBorder="1" applyAlignment="1" applyProtection="1">
      <alignment horizontal="center" vertical="center" shrinkToFit="1"/>
      <protection locked="0"/>
    </xf>
    <xf numFmtId="0" fontId="21" fillId="3" borderId="161" xfId="91" applyFont="1" applyFill="1" applyBorder="1" applyAlignment="1" applyProtection="1">
      <alignment horizontal="center" vertical="center" shrinkToFit="1"/>
      <protection locked="0"/>
    </xf>
    <xf numFmtId="0" fontId="21" fillId="3" borderId="162" xfId="91" applyFont="1" applyFill="1" applyBorder="1" applyAlignment="1" applyProtection="1">
      <alignment horizontal="center" vertical="center" shrinkToFit="1"/>
      <protection locked="0"/>
    </xf>
    <xf numFmtId="0" fontId="21" fillId="3" borderId="148" xfId="91" applyFont="1" applyFill="1" applyBorder="1" applyAlignment="1" applyProtection="1">
      <alignment horizontal="center" vertical="center" shrinkToFit="1"/>
      <protection locked="0"/>
    </xf>
    <xf numFmtId="0" fontId="37" fillId="6" borderId="0" xfId="91" applyFont="1" applyFill="1" applyBorder="1" applyAlignment="1" applyProtection="1">
      <alignment horizontal="center" vertical="center" shrinkToFit="1"/>
      <protection locked="0"/>
    </xf>
    <xf numFmtId="0" fontId="37" fillId="0" borderId="0" xfId="91" applyFont="1" applyFill="1" applyAlignment="1">
      <alignment horizontal="left" vertical="center"/>
    </xf>
    <xf numFmtId="0" fontId="37" fillId="0" borderId="0" xfId="91" applyFont="1" applyFill="1" applyAlignment="1">
      <alignment vertical="center" textRotation="90"/>
    </xf>
    <xf numFmtId="0" fontId="21" fillId="0" borderId="163" xfId="91" applyFont="1" applyBorder="1" applyAlignment="1">
      <alignment horizontal="center" vertical="center" wrapText="1"/>
    </xf>
    <xf numFmtId="0" fontId="21" fillId="0" borderId="8" xfId="91" applyFont="1" applyBorder="1" applyAlignment="1">
      <alignment horizontal="center" vertical="center" wrapText="1"/>
    </xf>
    <xf numFmtId="0" fontId="21" fillId="0" borderId="164" xfId="91" applyFont="1" applyBorder="1" applyAlignment="1">
      <alignment horizontal="center" vertical="center" wrapText="1"/>
    </xf>
    <xf numFmtId="0" fontId="21" fillId="3" borderId="163" xfId="91" applyFont="1" applyFill="1" applyBorder="1" applyAlignment="1" applyProtection="1">
      <alignment horizontal="center" vertical="center" shrinkToFit="1"/>
      <protection locked="0"/>
    </xf>
    <xf numFmtId="0" fontId="21" fillId="3" borderId="8" xfId="91" applyFont="1" applyFill="1" applyBorder="1" applyAlignment="1" applyProtection="1">
      <alignment horizontal="center" vertical="center" shrinkToFit="1"/>
      <protection locked="0"/>
    </xf>
    <xf numFmtId="0" fontId="21" fillId="3" borderId="58" xfId="91" applyFont="1" applyFill="1" applyBorder="1" applyAlignment="1" applyProtection="1">
      <alignment horizontal="center" vertical="center" shrinkToFit="1"/>
      <protection locked="0"/>
    </xf>
    <xf numFmtId="0" fontId="21" fillId="3" borderId="59" xfId="91" applyFont="1" applyFill="1" applyBorder="1" applyAlignment="1" applyProtection="1">
      <alignment horizontal="center" vertical="center" shrinkToFit="1"/>
      <protection locked="0"/>
    </xf>
    <xf numFmtId="0" fontId="21" fillId="3" borderId="164" xfId="91" applyFont="1" applyFill="1" applyBorder="1" applyAlignment="1" applyProtection="1">
      <alignment horizontal="center" vertical="center" shrinkToFit="1"/>
      <protection locked="0"/>
    </xf>
    <xf numFmtId="0" fontId="21" fillId="0" borderId="165" xfId="91" applyFont="1" applyBorder="1" applyAlignment="1">
      <alignment horizontal="center" vertical="center" wrapText="1"/>
    </xf>
    <xf numFmtId="0" fontId="21" fillId="0" borderId="3" xfId="91" applyFont="1" applyBorder="1" applyAlignment="1">
      <alignment horizontal="center" vertical="center" wrapText="1"/>
    </xf>
    <xf numFmtId="0" fontId="21" fillId="0" borderId="166" xfId="91" applyFont="1" applyBorder="1" applyAlignment="1">
      <alignment horizontal="center" vertical="center" wrapText="1"/>
    </xf>
    <xf numFmtId="0" fontId="21" fillId="6" borderId="165" xfId="91" applyFont="1" applyFill="1" applyBorder="1" applyAlignment="1" applyProtection="1">
      <alignment horizontal="center" vertical="center" shrinkToFit="1"/>
    </xf>
    <xf numFmtId="0" fontId="21" fillId="6" borderId="3" xfId="91" applyFont="1" applyFill="1" applyBorder="1" applyAlignment="1" applyProtection="1">
      <alignment horizontal="center" vertical="center" shrinkToFit="1"/>
    </xf>
    <xf numFmtId="0" fontId="21" fillId="6" borderId="51" xfId="91" applyFont="1" applyFill="1" applyBorder="1" applyAlignment="1" applyProtection="1">
      <alignment horizontal="center" vertical="center" shrinkToFit="1"/>
    </xf>
    <xf numFmtId="0" fontId="21" fillId="6" borderId="52" xfId="91" applyFont="1" applyFill="1" applyBorder="1" applyAlignment="1" applyProtection="1">
      <alignment horizontal="center" vertical="center" shrinkToFit="1"/>
    </xf>
    <xf numFmtId="0" fontId="21" fillId="6" borderId="166" xfId="91" applyFont="1" applyFill="1" applyBorder="1" applyAlignment="1" applyProtection="1">
      <alignment horizontal="center" vertical="center" shrinkToFit="1"/>
    </xf>
    <xf numFmtId="0" fontId="21" fillId="6" borderId="163" xfId="91" applyFont="1" applyFill="1" applyBorder="1" applyAlignment="1" applyProtection="1">
      <alignment horizontal="center" vertical="center" shrinkToFit="1"/>
    </xf>
    <xf numFmtId="0" fontId="21" fillId="6" borderId="8" xfId="91" applyFont="1" applyFill="1" applyBorder="1" applyAlignment="1" applyProtection="1">
      <alignment horizontal="center" vertical="center" shrinkToFit="1"/>
    </xf>
    <xf numFmtId="0" fontId="21" fillId="6" borderId="58" xfId="91" applyFont="1" applyFill="1" applyBorder="1" applyAlignment="1" applyProtection="1">
      <alignment horizontal="center" vertical="center" shrinkToFit="1"/>
    </xf>
    <xf numFmtId="0" fontId="21" fillId="6" borderId="59" xfId="91" applyFont="1" applyFill="1" applyBorder="1" applyAlignment="1" applyProtection="1">
      <alignment horizontal="center" vertical="center" shrinkToFit="1"/>
    </xf>
    <xf numFmtId="0" fontId="21" fillId="6" borderId="164" xfId="91" applyFont="1" applyFill="1" applyBorder="1" applyAlignment="1" applyProtection="1">
      <alignment horizontal="center" vertical="center" shrinkToFit="1"/>
    </xf>
    <xf numFmtId="0" fontId="47" fillId="0" borderId="165" xfId="91" applyFont="1" applyBorder="1" applyAlignment="1">
      <alignment horizontal="center" vertical="center" wrapText="1"/>
    </xf>
    <xf numFmtId="0" fontId="47" fillId="0" borderId="3" xfId="91" applyFont="1" applyBorder="1" applyAlignment="1">
      <alignment horizontal="center" vertical="center" wrapText="1"/>
    </xf>
    <xf numFmtId="0" fontId="47" fillId="0" borderId="166" xfId="91" applyFont="1" applyBorder="1" applyAlignment="1">
      <alignment horizontal="center" vertical="center" wrapText="1"/>
    </xf>
    <xf numFmtId="0" fontId="21" fillId="3" borderId="165" xfId="91" applyFont="1" applyFill="1" applyBorder="1" applyAlignment="1" applyProtection="1">
      <alignment horizontal="center" vertical="center" wrapText="1"/>
      <protection locked="0"/>
    </xf>
    <xf numFmtId="0" fontId="21" fillId="3" borderId="3" xfId="91" applyFont="1" applyFill="1" applyBorder="1" applyAlignment="1" applyProtection="1">
      <alignment horizontal="center" vertical="center" wrapText="1"/>
      <protection locked="0"/>
    </xf>
    <xf numFmtId="0" fontId="21" fillId="3" borderId="51" xfId="91" applyFont="1" applyFill="1" applyBorder="1" applyAlignment="1" applyProtection="1">
      <alignment horizontal="center" vertical="center" wrapText="1"/>
      <protection locked="0"/>
    </xf>
    <xf numFmtId="0" fontId="21" fillId="3" borderId="52" xfId="91" applyFont="1" applyFill="1" applyBorder="1" applyAlignment="1" applyProtection="1">
      <alignment horizontal="center" vertical="center" wrapText="1"/>
      <protection locked="0"/>
    </xf>
    <xf numFmtId="0" fontId="21" fillId="3" borderId="166" xfId="91" applyFont="1" applyFill="1" applyBorder="1" applyAlignment="1" applyProtection="1">
      <alignment horizontal="center" vertical="center" wrapText="1"/>
      <protection locked="0"/>
    </xf>
    <xf numFmtId="0" fontId="37" fillId="6" borderId="0" xfId="91" applyFont="1" applyFill="1" applyBorder="1" applyAlignment="1" applyProtection="1">
      <alignment horizontal="center" vertical="center" wrapText="1"/>
      <protection locked="0"/>
    </xf>
    <xf numFmtId="0" fontId="47" fillId="6" borderId="0" xfId="91" applyFont="1" applyFill="1" applyBorder="1" applyAlignment="1" applyProtection="1">
      <alignment horizontal="center" vertical="center" wrapText="1"/>
      <protection locked="0"/>
    </xf>
    <xf numFmtId="0" fontId="47" fillId="0" borderId="0" xfId="91" applyFont="1">
      <alignment vertical="center"/>
    </xf>
    <xf numFmtId="0" fontId="46" fillId="0" borderId="0" xfId="91" applyFont="1" applyAlignment="1">
      <alignment horizontal="left" vertical="center"/>
    </xf>
    <xf numFmtId="0" fontId="46" fillId="0" borderId="0" xfId="91" applyFont="1" applyAlignment="1" applyProtection="1">
      <alignment horizontal="left" vertical="center"/>
    </xf>
    <xf numFmtId="20" fontId="21" fillId="6" borderId="0" xfId="91" applyNumberFormat="1" applyFont="1" applyFill="1" applyBorder="1" applyAlignment="1" applyProtection="1">
      <alignment vertical="center"/>
    </xf>
    <xf numFmtId="0" fontId="47" fillId="0" borderId="163" xfId="91" applyFont="1" applyBorder="1" applyAlignment="1">
      <alignment horizontal="center" vertical="center" wrapText="1"/>
    </xf>
    <xf numFmtId="0" fontId="47" fillId="0" borderId="8" xfId="91" applyFont="1" applyBorder="1" applyAlignment="1">
      <alignment horizontal="center" vertical="center" wrapText="1"/>
    </xf>
    <xf numFmtId="0" fontId="47" fillId="0" borderId="164" xfId="91" applyFont="1" applyBorder="1" applyAlignment="1">
      <alignment horizontal="center" vertical="center" wrapText="1"/>
    </xf>
    <xf numFmtId="0" fontId="21" fillId="3" borderId="163" xfId="91" applyFont="1" applyFill="1" applyBorder="1" applyAlignment="1" applyProtection="1">
      <alignment horizontal="center" vertical="center" wrapText="1"/>
      <protection locked="0"/>
    </xf>
    <xf numFmtId="0" fontId="21" fillId="3" borderId="8" xfId="91" applyFont="1" applyFill="1" applyBorder="1" applyAlignment="1" applyProtection="1">
      <alignment horizontal="center" vertical="center" wrapText="1"/>
      <protection locked="0"/>
    </xf>
    <xf numFmtId="0" fontId="21" fillId="3" borderId="58" xfId="91" applyFont="1" applyFill="1" applyBorder="1" applyAlignment="1" applyProtection="1">
      <alignment horizontal="center" vertical="center" wrapText="1"/>
      <protection locked="0"/>
    </xf>
    <xf numFmtId="0" fontId="21" fillId="3" borderId="59" xfId="91" applyFont="1" applyFill="1" applyBorder="1" applyAlignment="1" applyProtection="1">
      <alignment horizontal="center" vertical="center" wrapText="1"/>
      <protection locked="0"/>
    </xf>
    <xf numFmtId="0" fontId="21" fillId="3" borderId="164" xfId="91" applyFont="1" applyFill="1" applyBorder="1" applyAlignment="1" applyProtection="1">
      <alignment horizontal="center" vertical="center" wrapText="1"/>
      <protection locked="0"/>
    </xf>
    <xf numFmtId="0" fontId="47" fillId="0" borderId="0" xfId="91" applyFont="1" applyFill="1" applyBorder="1" applyAlignment="1">
      <alignment vertical="center"/>
    </xf>
    <xf numFmtId="0" fontId="21" fillId="3" borderId="165" xfId="91" applyFont="1" applyFill="1" applyBorder="1" applyAlignment="1" applyProtection="1">
      <alignment horizontal="center" vertical="center" shrinkToFit="1"/>
      <protection locked="0"/>
    </xf>
    <xf numFmtId="0" fontId="21" fillId="3" borderId="3" xfId="91" applyFont="1" applyFill="1" applyBorder="1" applyAlignment="1" applyProtection="1">
      <alignment horizontal="center" vertical="center" shrinkToFit="1"/>
      <protection locked="0"/>
    </xf>
    <xf numFmtId="0" fontId="21" fillId="3" borderId="51" xfId="91" applyFont="1" applyFill="1" applyBorder="1" applyAlignment="1" applyProtection="1">
      <alignment horizontal="center" vertical="center" shrinkToFit="1"/>
      <protection locked="0"/>
    </xf>
    <xf numFmtId="0" fontId="21" fillId="3" borderId="52" xfId="91" applyFont="1" applyFill="1" applyBorder="1" applyAlignment="1" applyProtection="1">
      <alignment horizontal="center" vertical="center" shrinkToFit="1"/>
      <protection locked="0"/>
    </xf>
    <xf numFmtId="0" fontId="21" fillId="3" borderId="166" xfId="91" applyFont="1" applyFill="1" applyBorder="1" applyAlignment="1" applyProtection="1">
      <alignment horizontal="center" vertical="center" shrinkToFit="1"/>
      <protection locked="0"/>
    </xf>
    <xf numFmtId="0" fontId="47" fillId="0" borderId="0" xfId="91" applyFont="1" applyFill="1" applyBorder="1" applyAlignment="1">
      <alignment horizontal="center" vertical="center"/>
    </xf>
    <xf numFmtId="0" fontId="47" fillId="0" borderId="54" xfId="91" applyFont="1" applyFill="1" applyBorder="1" applyAlignment="1">
      <alignment horizontal="center" vertical="center"/>
    </xf>
    <xf numFmtId="0" fontId="47" fillId="0" borderId="47" xfId="91" applyFont="1" applyFill="1" applyBorder="1" applyAlignment="1">
      <alignment horizontal="center" vertical="center"/>
    </xf>
    <xf numFmtId="0" fontId="47" fillId="6" borderId="0" xfId="91" applyFont="1" applyFill="1" applyBorder="1" applyAlignment="1" applyProtection="1">
      <alignment horizontal="center" vertical="center" shrinkToFit="1"/>
      <protection locked="0"/>
    </xf>
    <xf numFmtId="0" fontId="47" fillId="0" borderId="0" xfId="91" applyFont="1" applyFill="1" applyBorder="1" applyAlignment="1">
      <alignment horizontal="left" vertical="center"/>
    </xf>
    <xf numFmtId="184" fontId="47" fillId="0" borderId="47" xfId="91" applyNumberFormat="1" applyFont="1" applyFill="1" applyBorder="1" applyAlignment="1">
      <alignment horizontal="center" vertical="center"/>
    </xf>
    <xf numFmtId="0" fontId="47" fillId="0" borderId="0" xfId="91" applyFont="1" applyFill="1" applyAlignment="1">
      <alignment vertical="center"/>
    </xf>
    <xf numFmtId="0" fontId="37" fillId="0" borderId="0" xfId="91" applyFont="1" applyFill="1" applyAlignment="1">
      <alignment horizontal="left" vertical="center" wrapText="1"/>
    </xf>
    <xf numFmtId="0" fontId="21" fillId="0" borderId="152" xfId="91" applyFont="1" applyBorder="1" applyAlignment="1">
      <alignment horizontal="center" vertical="center" wrapText="1"/>
    </xf>
    <xf numFmtId="0" fontId="21" fillId="0" borderId="0" xfId="91" applyFont="1" applyBorder="1" applyAlignment="1">
      <alignment horizontal="center" vertical="center" wrapText="1"/>
    </xf>
    <xf numFmtId="0" fontId="21" fillId="0" borderId="119" xfId="91" applyFont="1" applyBorder="1" applyAlignment="1">
      <alignment horizontal="center" vertical="center" wrapText="1"/>
    </xf>
    <xf numFmtId="0" fontId="21" fillId="3" borderId="152" xfId="91" applyFont="1" applyFill="1" applyBorder="1" applyAlignment="1" applyProtection="1">
      <alignment horizontal="center" vertical="center" shrinkToFit="1"/>
      <protection locked="0"/>
    </xf>
    <xf numFmtId="0" fontId="21" fillId="3" borderId="0" xfId="91" applyFont="1" applyFill="1" applyBorder="1" applyAlignment="1" applyProtection="1">
      <alignment horizontal="center" vertical="center" shrinkToFit="1"/>
      <protection locked="0"/>
    </xf>
    <xf numFmtId="0" fontId="21" fillId="3" borderId="53" xfId="91" applyFont="1" applyFill="1" applyBorder="1" applyAlignment="1" applyProtection="1">
      <alignment horizontal="center" vertical="center" shrinkToFit="1"/>
      <protection locked="0"/>
    </xf>
    <xf numFmtId="0" fontId="21" fillId="3" borderId="54" xfId="91" applyFont="1" applyFill="1" applyBorder="1" applyAlignment="1" applyProtection="1">
      <alignment horizontal="center" vertical="center" shrinkToFit="1"/>
      <protection locked="0"/>
    </xf>
    <xf numFmtId="0" fontId="21" fillId="3" borderId="119" xfId="91" applyFont="1" applyFill="1" applyBorder="1" applyAlignment="1" applyProtection="1">
      <alignment horizontal="center" vertical="center" shrinkToFit="1"/>
      <protection locked="0"/>
    </xf>
    <xf numFmtId="184" fontId="47" fillId="0" borderId="47" xfId="91" applyNumberFormat="1" applyFont="1" applyFill="1" applyBorder="1" applyAlignment="1">
      <alignment horizontal="right" vertical="center"/>
    </xf>
    <xf numFmtId="0" fontId="46" fillId="0" borderId="0" xfId="91" applyFont="1" applyAlignment="1">
      <alignment horizontal="right" vertical="center"/>
    </xf>
    <xf numFmtId="0" fontId="46" fillId="0" borderId="0" xfId="91" applyFont="1" applyAlignment="1" applyProtection="1">
      <alignment horizontal="right" vertical="center"/>
    </xf>
    <xf numFmtId="0" fontId="21" fillId="10" borderId="167" xfId="91" applyFont="1" applyFill="1" applyBorder="1" applyAlignment="1" applyProtection="1">
      <alignment horizontal="center" vertical="center" shrinkToFit="1"/>
      <protection locked="0"/>
    </xf>
    <xf numFmtId="0" fontId="21" fillId="10" borderId="1" xfId="91" applyFont="1" applyFill="1" applyBorder="1" applyAlignment="1" applyProtection="1">
      <alignment horizontal="center" vertical="center" shrinkToFit="1"/>
      <protection locked="0"/>
    </xf>
    <xf numFmtId="0" fontId="21" fillId="10" borderId="168" xfId="91" applyFont="1" applyFill="1" applyBorder="1" applyAlignment="1" applyProtection="1">
      <alignment horizontal="center" vertical="center" shrinkToFit="1"/>
      <protection locked="0"/>
    </xf>
    <xf numFmtId="0" fontId="37" fillId="6" borderId="0" xfId="91" applyFont="1" applyFill="1" applyBorder="1" applyAlignment="1" applyProtection="1">
      <alignment horizontal="left" vertical="center" wrapText="1"/>
      <protection locked="0"/>
    </xf>
    <xf numFmtId="0" fontId="47" fillId="6" borderId="0" xfId="91" applyFont="1" applyFill="1" applyBorder="1" applyAlignment="1" applyProtection="1">
      <alignment horizontal="left" vertical="center" wrapText="1"/>
      <protection locked="0"/>
    </xf>
    <xf numFmtId="0" fontId="21" fillId="10" borderId="153" xfId="91" applyFont="1" applyFill="1" applyBorder="1" applyAlignment="1" applyProtection="1">
      <alignment horizontal="center" vertical="center" shrinkToFit="1"/>
      <protection locked="0"/>
    </xf>
    <xf numFmtId="0" fontId="21" fillId="10" borderId="39" xfId="91" applyFont="1" applyFill="1" applyBorder="1" applyAlignment="1" applyProtection="1">
      <alignment horizontal="center" vertical="center" shrinkToFit="1"/>
      <protection locked="0"/>
    </xf>
    <xf numFmtId="0" fontId="21" fillId="10" borderId="154" xfId="91" applyFont="1" applyFill="1" applyBorder="1" applyAlignment="1" applyProtection="1">
      <alignment horizontal="center" vertical="center" shrinkToFit="1"/>
      <protection locked="0"/>
    </xf>
    <xf numFmtId="181" fontId="47" fillId="0" borderId="47" xfId="91" applyNumberFormat="1" applyFont="1" applyFill="1" applyBorder="1" applyAlignment="1">
      <alignment horizontal="center" vertical="center"/>
    </xf>
    <xf numFmtId="184" fontId="47" fillId="0" borderId="0" xfId="91" applyNumberFormat="1" applyFont="1" applyFill="1" applyBorder="1" applyAlignment="1">
      <alignment vertical="center"/>
    </xf>
    <xf numFmtId="0" fontId="47" fillId="0" borderId="0" xfId="91" applyFont="1" applyFill="1" applyBorder="1" applyAlignment="1" applyProtection="1">
      <alignment horizontal="right" vertical="center"/>
    </xf>
    <xf numFmtId="0" fontId="15" fillId="6" borderId="0" xfId="91" applyFont="1" applyFill="1" applyBorder="1" applyAlignment="1">
      <alignment vertical="center"/>
    </xf>
    <xf numFmtId="0" fontId="37" fillId="0" borderId="0" xfId="91" applyFont="1" applyFill="1" applyBorder="1" applyAlignment="1">
      <alignment horizontal="center" vertical="center" wrapText="1"/>
    </xf>
    <xf numFmtId="184" fontId="47" fillId="10" borderId="47" xfId="91" applyNumberFormat="1" applyFont="1" applyFill="1" applyBorder="1" applyAlignment="1" applyProtection="1">
      <alignment horizontal="right" vertical="center"/>
      <protection locked="0"/>
    </xf>
    <xf numFmtId="0" fontId="47" fillId="6" borderId="0" xfId="91" applyFont="1" applyFill="1" applyBorder="1" applyAlignment="1">
      <alignment vertical="center"/>
    </xf>
    <xf numFmtId="0" fontId="47" fillId="10" borderId="1" xfId="91" applyFont="1" applyFill="1" applyBorder="1" applyAlignment="1" applyProtection="1">
      <alignment horizontal="center" vertical="center"/>
      <protection locked="0"/>
    </xf>
    <xf numFmtId="0" fontId="21" fillId="10" borderId="169" xfId="91" applyFont="1" applyFill="1" applyBorder="1" applyAlignment="1" applyProtection="1">
      <alignment horizontal="center" vertical="center" shrinkToFit="1"/>
      <protection locked="0"/>
    </xf>
    <xf numFmtId="0" fontId="21" fillId="10" borderId="6" xfId="91" applyFont="1" applyFill="1" applyBorder="1" applyAlignment="1" applyProtection="1">
      <alignment horizontal="center" vertical="center" shrinkToFit="1"/>
      <protection locked="0"/>
    </xf>
    <xf numFmtId="0" fontId="21" fillId="10" borderId="170" xfId="91" applyFont="1" applyFill="1" applyBorder="1" applyAlignment="1" applyProtection="1">
      <alignment horizontal="center" vertical="center" shrinkToFit="1"/>
      <protection locked="0"/>
    </xf>
    <xf numFmtId="0" fontId="47" fillId="10" borderId="6" xfId="91" applyFont="1" applyFill="1" applyBorder="1" applyAlignment="1" applyProtection="1">
      <alignment horizontal="center" vertical="center"/>
      <protection locked="0"/>
    </xf>
    <xf numFmtId="0" fontId="21" fillId="0" borderId="152" xfId="91" applyFont="1" applyBorder="1" applyAlignment="1">
      <alignment vertical="center" wrapText="1"/>
    </xf>
    <xf numFmtId="0" fontId="21" fillId="0" borderId="0" xfId="91" applyFont="1" applyBorder="1" applyAlignment="1">
      <alignment vertical="center" wrapText="1"/>
    </xf>
    <xf numFmtId="0" fontId="21" fillId="0" borderId="119" xfId="91" applyFont="1" applyBorder="1" applyAlignment="1">
      <alignment vertical="center" wrapText="1"/>
    </xf>
    <xf numFmtId="0" fontId="37" fillId="0" borderId="165" xfId="91" applyFont="1" applyBorder="1" applyAlignment="1">
      <alignment vertical="center"/>
    </xf>
    <xf numFmtId="0" fontId="37" fillId="0" borderId="109" xfId="91" applyFont="1" applyBorder="1" applyAlignment="1">
      <alignment vertical="center"/>
    </xf>
    <xf numFmtId="0" fontId="37" fillId="0" borderId="51" xfId="91" applyFont="1" applyBorder="1" applyAlignment="1">
      <alignment vertical="center"/>
    </xf>
    <xf numFmtId="0" fontId="37" fillId="0" borderId="171" xfId="91" applyFont="1" applyBorder="1" applyAlignment="1">
      <alignment vertical="center"/>
    </xf>
    <xf numFmtId="0" fontId="37" fillId="0" borderId="3" xfId="91" applyFont="1" applyBorder="1" applyAlignment="1">
      <alignment vertical="center"/>
    </xf>
    <xf numFmtId="0" fontId="37" fillId="0" borderId="172" xfId="91" applyFont="1" applyBorder="1" applyAlignment="1">
      <alignment vertical="center"/>
    </xf>
    <xf numFmtId="0" fontId="47" fillId="0" borderId="0" xfId="91" applyFont="1" applyFill="1" applyBorder="1" applyAlignment="1">
      <alignment horizontal="right" vertical="center"/>
    </xf>
    <xf numFmtId="0" fontId="37" fillId="0" borderId="152" xfId="91" applyFont="1" applyBorder="1" applyAlignment="1">
      <alignment vertical="center"/>
    </xf>
    <xf numFmtId="0" fontId="37" fillId="0" borderId="115" xfId="91" applyFont="1" applyBorder="1" applyAlignment="1">
      <alignment vertical="center"/>
    </xf>
    <xf numFmtId="0" fontId="37" fillId="0" borderId="53" xfId="91" applyFont="1" applyBorder="1" applyAlignment="1">
      <alignment vertical="center"/>
    </xf>
    <xf numFmtId="0" fontId="37" fillId="0" borderId="173" xfId="91" applyFont="1" applyBorder="1" applyAlignment="1">
      <alignment vertical="center"/>
    </xf>
    <xf numFmtId="0" fontId="37" fillId="0" borderId="0" xfId="91" applyFont="1" applyBorder="1" applyAlignment="1">
      <alignment vertical="center"/>
    </xf>
    <xf numFmtId="0" fontId="37" fillId="0" borderId="174" xfId="91" applyFont="1" applyBorder="1" applyAlignment="1">
      <alignment vertical="center"/>
    </xf>
    <xf numFmtId="0" fontId="17" fillId="6" borderId="0" xfId="91" applyFont="1" applyFill="1" applyBorder="1" applyAlignment="1">
      <alignment vertical="center"/>
    </xf>
    <xf numFmtId="185" fontId="47" fillId="6" borderId="47" xfId="91" applyNumberFormat="1" applyFont="1" applyFill="1" applyBorder="1" applyAlignment="1">
      <alignment horizontal="center" vertical="center"/>
    </xf>
    <xf numFmtId="0" fontId="21" fillId="0" borderId="155" xfId="91" applyFont="1" applyBorder="1" applyAlignment="1">
      <alignment vertical="center" wrapText="1"/>
    </xf>
    <xf numFmtId="0" fontId="21" fillId="0" borderId="156" xfId="91" applyFont="1" applyBorder="1" applyAlignment="1">
      <alignment vertical="center" wrapText="1"/>
    </xf>
    <xf numFmtId="0" fontId="21" fillId="0" borderId="157" xfId="91" applyFont="1" applyBorder="1" applyAlignment="1">
      <alignment vertical="center" wrapText="1"/>
    </xf>
    <xf numFmtId="0" fontId="37" fillId="0" borderId="155" xfId="91" applyFont="1" applyBorder="1" applyAlignment="1">
      <alignment vertical="center"/>
    </xf>
    <xf numFmtId="0" fontId="37" fillId="0" borderId="175" xfId="91" applyFont="1" applyBorder="1" applyAlignment="1">
      <alignment vertical="center"/>
    </xf>
    <xf numFmtId="0" fontId="37" fillId="0" borderId="176" xfId="91" applyFont="1" applyBorder="1" applyAlignment="1">
      <alignment vertical="center"/>
    </xf>
    <xf numFmtId="0" fontId="37" fillId="0" borderId="177" xfId="91" applyFont="1" applyBorder="1" applyAlignment="1">
      <alignment vertical="center"/>
    </xf>
    <xf numFmtId="0" fontId="37" fillId="0" borderId="156" xfId="91" applyFont="1" applyBorder="1" applyAlignment="1">
      <alignment vertical="center"/>
    </xf>
    <xf numFmtId="0" fontId="37" fillId="0" borderId="178" xfId="91" applyFont="1" applyBorder="1" applyAlignment="1">
      <alignment vertical="center"/>
    </xf>
    <xf numFmtId="0" fontId="17" fillId="6" borderId="0" xfId="91" applyFont="1" applyFill="1" applyBorder="1" applyAlignment="1">
      <alignment horizontal="center" vertical="center"/>
    </xf>
    <xf numFmtId="184" fontId="47" fillId="0" borderId="0" xfId="91" applyNumberFormat="1" applyFont="1" applyFill="1" applyAlignment="1">
      <alignment vertical="center"/>
    </xf>
    <xf numFmtId="0" fontId="47" fillId="6" borderId="0" xfId="91" applyFont="1" applyFill="1" applyBorder="1" applyAlignment="1">
      <alignment horizontal="center" vertical="center"/>
    </xf>
    <xf numFmtId="0" fontId="21" fillId="0" borderId="152" xfId="91" quotePrefix="1" applyFont="1" applyBorder="1" applyAlignment="1">
      <alignment horizontal="center" vertical="center"/>
    </xf>
    <xf numFmtId="0" fontId="21" fillId="0" borderId="39" xfId="91" applyFont="1" applyFill="1" applyBorder="1" applyAlignment="1">
      <alignment horizontal="center" vertical="center"/>
    </xf>
    <xf numFmtId="0" fontId="47" fillId="0" borderId="6" xfId="91" applyFont="1" applyBorder="1" applyAlignment="1">
      <alignment horizontal="center" vertical="center"/>
    </xf>
    <xf numFmtId="0" fontId="47" fillId="0" borderId="170" xfId="91" applyNumberFormat="1" applyFont="1" applyFill="1" applyBorder="1" applyAlignment="1">
      <alignment horizontal="center" vertical="center" wrapText="1"/>
    </xf>
    <xf numFmtId="0" fontId="21" fillId="3" borderId="179" xfId="91" applyFont="1" applyFill="1" applyBorder="1" applyAlignment="1" applyProtection="1">
      <alignment horizontal="center" vertical="center" shrinkToFit="1"/>
      <protection locked="0"/>
    </xf>
    <xf numFmtId="186" fontId="21" fillId="0" borderId="180" xfId="91" applyNumberFormat="1" applyFont="1" applyBorder="1" applyAlignment="1">
      <alignment horizontal="center" vertical="center" shrinkToFit="1"/>
    </xf>
    <xf numFmtId="0" fontId="21" fillId="3" borderId="181" xfId="91" applyFont="1" applyFill="1" applyBorder="1" applyAlignment="1" applyProtection="1">
      <alignment horizontal="center" vertical="center" shrinkToFit="1"/>
      <protection locked="0"/>
    </xf>
    <xf numFmtId="186" fontId="21" fillId="0" borderId="182" xfId="91" applyNumberFormat="1" applyFont="1" applyBorder="1" applyAlignment="1">
      <alignment horizontal="center" vertical="center" shrinkToFit="1"/>
    </xf>
    <xf numFmtId="0" fontId="37" fillId="6" borderId="0" xfId="91" applyFont="1" applyFill="1" applyBorder="1" applyAlignment="1">
      <alignment horizontal="center" vertical="center" wrapText="1"/>
    </xf>
    <xf numFmtId="0" fontId="47" fillId="0" borderId="0" xfId="91" applyFont="1" applyFill="1" applyBorder="1" applyAlignment="1">
      <alignment horizontal="centerContinuous" vertical="center"/>
    </xf>
    <xf numFmtId="184" fontId="47" fillId="10" borderId="1" xfId="91" applyNumberFormat="1" applyFont="1" applyFill="1" applyBorder="1" applyAlignment="1" applyProtection="1">
      <alignment horizontal="right" vertical="center"/>
      <protection locked="0"/>
    </xf>
    <xf numFmtId="184" fontId="47" fillId="0" borderId="1" xfId="91" applyNumberFormat="1" applyFont="1" applyFill="1" applyBorder="1" applyAlignment="1">
      <alignment horizontal="center" vertical="center"/>
    </xf>
    <xf numFmtId="184" fontId="47" fillId="0" borderId="1" xfId="91" applyNumberFormat="1" applyFont="1" applyFill="1" applyBorder="1" applyAlignment="1">
      <alignment horizontal="right" vertical="center"/>
    </xf>
    <xf numFmtId="0" fontId="47" fillId="6" borderId="0" xfId="91" applyFont="1" applyFill="1" applyBorder="1" applyAlignment="1">
      <alignment horizontal="center" vertical="center" wrapText="1"/>
    </xf>
    <xf numFmtId="0" fontId="47" fillId="0" borderId="183" xfId="91" applyNumberFormat="1" applyFont="1" applyFill="1" applyBorder="1" applyAlignment="1">
      <alignment horizontal="center" vertical="center" wrapText="1"/>
    </xf>
    <xf numFmtId="0" fontId="21" fillId="3" borderId="184" xfId="91" applyFont="1" applyFill="1" applyBorder="1" applyAlignment="1" applyProtection="1">
      <alignment horizontal="center" vertical="center" shrinkToFit="1"/>
      <protection locked="0"/>
    </xf>
    <xf numFmtId="186" fontId="21" fillId="0" borderId="185" xfId="91" applyNumberFormat="1" applyFont="1" applyBorder="1" applyAlignment="1">
      <alignment horizontal="center" vertical="center" shrinkToFit="1"/>
    </xf>
    <xf numFmtId="0" fontId="21" fillId="3" borderId="112" xfId="91" applyFont="1" applyFill="1" applyBorder="1" applyAlignment="1" applyProtection="1">
      <alignment horizontal="center" vertical="center" shrinkToFit="1"/>
      <protection locked="0"/>
    </xf>
    <xf numFmtId="186" fontId="21" fillId="0" borderId="186" xfId="91" applyNumberFormat="1" applyFont="1" applyBorder="1" applyAlignment="1">
      <alignment horizontal="center" vertical="center" shrinkToFit="1"/>
    </xf>
    <xf numFmtId="184" fontId="47" fillId="10" borderId="6" xfId="91" applyNumberFormat="1" applyFont="1" applyFill="1" applyBorder="1" applyAlignment="1" applyProtection="1">
      <alignment horizontal="right" vertical="center"/>
      <protection locked="0"/>
    </xf>
    <xf numFmtId="184" fontId="47" fillId="0" borderId="6" xfId="91" applyNumberFormat="1" applyFont="1" applyFill="1" applyBorder="1" applyAlignment="1">
      <alignment horizontal="center" vertical="center"/>
    </xf>
    <xf numFmtId="184" fontId="47" fillId="0" borderId="6" xfId="91" applyNumberFormat="1" applyFont="1" applyFill="1" applyBorder="1" applyAlignment="1">
      <alignment horizontal="right" vertical="center"/>
    </xf>
    <xf numFmtId="0" fontId="47" fillId="6" borderId="0" xfId="91" applyFont="1" applyFill="1">
      <alignment vertical="center"/>
    </xf>
    <xf numFmtId="0" fontId="47" fillId="6" borderId="47" xfId="91" applyFont="1" applyFill="1" applyBorder="1" applyAlignment="1">
      <alignment horizontal="center" vertical="center"/>
    </xf>
    <xf numFmtId="0" fontId="46" fillId="10" borderId="0" xfId="91" applyFont="1" applyFill="1" applyAlignment="1" applyProtection="1">
      <alignment horizontal="center" vertical="center"/>
      <protection locked="0"/>
    </xf>
    <xf numFmtId="0" fontId="46" fillId="6" borderId="0" xfId="91" applyFont="1" applyFill="1" applyAlignment="1">
      <alignment vertical="center"/>
    </xf>
    <xf numFmtId="0" fontId="46" fillId="6" borderId="0" xfId="91" applyFont="1" applyFill="1" applyAlignment="1" applyProtection="1">
      <alignment vertical="center"/>
    </xf>
    <xf numFmtId="0" fontId="46" fillId="0" borderId="0" xfId="91" applyFont="1" applyAlignment="1" applyProtection="1">
      <alignment horizontal="center" vertical="center"/>
    </xf>
    <xf numFmtId="0" fontId="21" fillId="0" borderId="159" xfId="91" applyFont="1" applyFill="1" applyBorder="1" applyAlignment="1">
      <alignment horizontal="center" vertical="center"/>
    </xf>
    <xf numFmtId="0" fontId="47" fillId="0" borderId="187" xfId="91" applyFont="1" applyBorder="1" applyAlignment="1">
      <alignment horizontal="center" vertical="center"/>
    </xf>
    <xf numFmtId="0" fontId="47" fillId="0" borderId="188" xfId="91" applyNumberFormat="1" applyFont="1" applyFill="1" applyBorder="1" applyAlignment="1">
      <alignment horizontal="center" vertical="center" wrapText="1"/>
    </xf>
    <xf numFmtId="0" fontId="21" fillId="3" borderId="189" xfId="91" applyFont="1" applyFill="1" applyBorder="1" applyAlignment="1" applyProtection="1">
      <alignment horizontal="center" vertical="center" shrinkToFit="1"/>
      <protection locked="0"/>
    </xf>
    <xf numFmtId="186" fontId="21" fillId="0" borderId="190" xfId="91" applyNumberFormat="1" applyFont="1" applyBorder="1" applyAlignment="1">
      <alignment horizontal="center" vertical="center" shrinkToFit="1"/>
    </xf>
    <xf numFmtId="0" fontId="21" fillId="3" borderId="191" xfId="91" applyFont="1" applyFill="1" applyBorder="1" applyAlignment="1" applyProtection="1">
      <alignment horizontal="center" vertical="center" shrinkToFit="1"/>
      <protection locked="0"/>
    </xf>
    <xf numFmtId="186" fontId="21" fillId="0" borderId="192" xfId="91" applyNumberFormat="1" applyFont="1" applyBorder="1" applyAlignment="1">
      <alignment horizontal="center" vertical="center" shrinkToFit="1"/>
    </xf>
    <xf numFmtId="0" fontId="21" fillId="0" borderId="150" xfId="91" applyFont="1" applyFill="1" applyBorder="1" applyAlignment="1">
      <alignment horizontal="center" vertical="center"/>
    </xf>
    <xf numFmtId="0" fontId="47" fillId="0" borderId="193" xfId="91" applyFont="1" applyBorder="1" applyAlignment="1">
      <alignment horizontal="center" vertical="center"/>
    </xf>
    <xf numFmtId="0" fontId="47" fillId="0" borderId="194" xfId="91" applyNumberFormat="1" applyFont="1" applyFill="1" applyBorder="1" applyAlignment="1">
      <alignment horizontal="center" vertical="center" wrapText="1"/>
    </xf>
    <xf numFmtId="0" fontId="46" fillId="6" borderId="0" xfId="91" applyFont="1" applyFill="1">
      <alignment vertical="center"/>
    </xf>
    <xf numFmtId="0" fontId="46" fillId="6" borderId="0" xfId="91" applyFont="1" applyFill="1" applyProtection="1">
      <alignment vertical="center"/>
    </xf>
    <xf numFmtId="0" fontId="46" fillId="0" borderId="0" xfId="91" applyFont="1" applyFill="1" applyAlignment="1">
      <alignment horizontal="center" vertical="center"/>
    </xf>
    <xf numFmtId="0" fontId="46" fillId="6" borderId="0" xfId="91" applyFont="1" applyFill="1" applyAlignment="1">
      <alignment horizontal="center" vertical="center"/>
    </xf>
    <xf numFmtId="0" fontId="46" fillId="6" borderId="0" xfId="91" applyFont="1" applyFill="1" applyAlignment="1" applyProtection="1">
      <alignment horizontal="center" vertical="center"/>
    </xf>
    <xf numFmtId="181" fontId="47" fillId="6" borderId="47" xfId="91" applyNumberFormat="1" applyFont="1" applyFill="1" applyBorder="1" applyAlignment="1">
      <alignment horizontal="center" vertical="center"/>
    </xf>
    <xf numFmtId="0" fontId="46" fillId="0" borderId="0" xfId="91" applyFont="1" applyFill="1" applyAlignment="1">
      <alignment vertical="center"/>
    </xf>
    <xf numFmtId="0" fontId="47" fillId="6" borderId="1" xfId="91" applyFont="1" applyFill="1" applyBorder="1" applyAlignment="1" applyProtection="1">
      <alignment horizontal="center" vertical="center"/>
    </xf>
    <xf numFmtId="0" fontId="47" fillId="6" borderId="6" xfId="91" applyFont="1" applyFill="1" applyBorder="1" applyAlignment="1" applyProtection="1">
      <alignment horizontal="center" vertical="center"/>
    </xf>
    <xf numFmtId="0" fontId="21" fillId="0" borderId="0" xfId="91" applyFont="1" applyProtection="1">
      <alignment vertical="center"/>
    </xf>
    <xf numFmtId="20" fontId="21" fillId="0" borderId="0" xfId="91" applyNumberFormat="1" applyFont="1" applyBorder="1" applyAlignment="1" applyProtection="1">
      <alignment vertical="center"/>
    </xf>
    <xf numFmtId="0" fontId="21" fillId="0" borderId="0" xfId="91" applyFont="1" applyBorder="1" applyAlignment="1" applyProtection="1">
      <alignment horizontal="right" vertical="center"/>
    </xf>
    <xf numFmtId="181" fontId="21" fillId="0" borderId="0" xfId="91" applyNumberFormat="1" applyFont="1" applyBorder="1" applyAlignment="1" applyProtection="1">
      <alignment vertical="center"/>
    </xf>
    <xf numFmtId="0" fontId="47" fillId="0" borderId="0" xfId="91" applyFont="1" applyFill="1" applyAlignment="1">
      <alignment horizontal="centerContinuous" vertical="center"/>
    </xf>
    <xf numFmtId="185" fontId="47" fillId="0" borderId="47" xfId="91" applyNumberFormat="1" applyFont="1" applyFill="1" applyBorder="1" applyAlignment="1">
      <alignment horizontal="center" vertical="center"/>
    </xf>
    <xf numFmtId="0" fontId="21" fillId="6" borderId="0" xfId="91" applyFont="1" applyFill="1" applyBorder="1" applyAlignment="1" applyProtection="1">
      <alignment vertical="center"/>
    </xf>
    <xf numFmtId="0" fontId="46" fillId="3" borderId="0" xfId="91" applyFont="1" applyFill="1" applyAlignment="1" applyProtection="1">
      <alignment horizontal="center" vertical="center" shrinkToFit="1"/>
      <protection locked="0"/>
    </xf>
    <xf numFmtId="0" fontId="46" fillId="7" borderId="0" xfId="91" applyFont="1" applyFill="1" applyAlignment="1" applyProtection="1">
      <alignment horizontal="center" vertical="center" shrinkToFit="1"/>
      <protection locked="0"/>
    </xf>
    <xf numFmtId="0" fontId="47" fillId="0" borderId="0" xfId="91" applyFont="1" applyBorder="1" applyAlignment="1" applyProtection="1">
      <alignment horizontal="left" vertical="center"/>
    </xf>
    <xf numFmtId="0" fontId="21" fillId="0" borderId="0" xfId="91" applyFont="1" applyBorder="1" applyProtection="1">
      <alignment vertical="center"/>
    </xf>
    <xf numFmtId="0" fontId="21" fillId="0" borderId="0" xfId="91" applyFont="1" applyAlignment="1" applyProtection="1">
      <alignment horizontal="center" vertical="center"/>
    </xf>
    <xf numFmtId="0" fontId="21" fillId="10" borderId="1" xfId="91" applyFont="1" applyFill="1" applyBorder="1" applyAlignment="1" applyProtection="1">
      <alignment horizontal="center" vertical="center"/>
      <protection locked="0"/>
    </xf>
    <xf numFmtId="0" fontId="21" fillId="3" borderId="195" xfId="91" applyFont="1" applyFill="1" applyBorder="1" applyAlignment="1" applyProtection="1">
      <alignment horizontal="center" vertical="center" shrinkToFit="1"/>
      <protection locked="0"/>
    </xf>
    <xf numFmtId="0" fontId="21" fillId="10" borderId="6" xfId="91" applyFont="1" applyFill="1" applyBorder="1" applyAlignment="1" applyProtection="1">
      <alignment horizontal="center" vertical="center"/>
      <protection locked="0"/>
    </xf>
    <xf numFmtId="0" fontId="37" fillId="0" borderId="196" xfId="91" applyFont="1" applyFill="1" applyBorder="1" applyAlignment="1">
      <alignment horizontal="center" vertical="center" wrapText="1"/>
    </xf>
    <xf numFmtId="0" fontId="37" fillId="0" borderId="128" xfId="91" applyFont="1" applyFill="1" applyBorder="1" applyAlignment="1">
      <alignment horizontal="center" vertical="center" wrapText="1"/>
    </xf>
    <xf numFmtId="0" fontId="37" fillId="0" borderId="197" xfId="91" applyFont="1" applyFill="1" applyBorder="1" applyAlignment="1">
      <alignment horizontal="center" vertical="center" wrapText="1"/>
    </xf>
    <xf numFmtId="0" fontId="21" fillId="0" borderId="198" xfId="91" applyFont="1" applyBorder="1" applyAlignment="1">
      <alignment horizontal="center" vertical="center" wrapText="1"/>
    </xf>
    <xf numFmtId="186" fontId="21" fillId="0" borderId="199" xfId="91" applyNumberFormat="1" applyFont="1" applyBorder="1" applyAlignment="1">
      <alignment horizontal="center" vertical="center" wrapText="1"/>
    </xf>
    <xf numFmtId="0" fontId="21" fillId="0" borderId="200" xfId="91" applyFont="1" applyBorder="1" applyAlignment="1">
      <alignment horizontal="center" vertical="center" wrapText="1"/>
    </xf>
    <xf numFmtId="186" fontId="21" fillId="0" borderId="201" xfId="91" applyNumberFormat="1" applyFont="1" applyBorder="1" applyAlignment="1">
      <alignment horizontal="center" vertical="center" wrapText="1"/>
    </xf>
    <xf numFmtId="186" fontId="21" fillId="0" borderId="202" xfId="91" applyNumberFormat="1" applyFont="1" applyBorder="1" applyAlignment="1">
      <alignment horizontal="center" vertical="center" wrapText="1"/>
    </xf>
    <xf numFmtId="0" fontId="21" fillId="0" borderId="0" xfId="91" applyFont="1" applyAlignment="1" applyProtection="1">
      <alignment horizontal="right" vertical="center"/>
    </xf>
    <xf numFmtId="0" fontId="37" fillId="0" borderId="155" xfId="91" applyFont="1" applyFill="1" applyBorder="1" applyAlignment="1">
      <alignment horizontal="center" vertical="center" wrapText="1"/>
    </xf>
    <xf numFmtId="0" fontId="37" fillId="0" borderId="156" xfId="91" applyFont="1" applyFill="1" applyBorder="1" applyAlignment="1">
      <alignment horizontal="center" vertical="center" wrapText="1"/>
    </xf>
    <xf numFmtId="0" fontId="37" fillId="0" borderId="157" xfId="91" applyFont="1" applyFill="1" applyBorder="1" applyAlignment="1">
      <alignment horizontal="center" vertical="center" wrapText="1"/>
    </xf>
    <xf numFmtId="0" fontId="21" fillId="0" borderId="203" xfId="91" applyFont="1" applyBorder="1" applyAlignment="1">
      <alignment horizontal="center" vertical="center" wrapText="1"/>
    </xf>
    <xf numFmtId="186" fontId="21" fillId="0" borderId="175" xfId="91" applyNumberFormat="1" applyFont="1" applyBorder="1" applyAlignment="1">
      <alignment horizontal="center" vertical="center" wrapText="1"/>
    </xf>
    <xf numFmtId="0" fontId="21" fillId="0" borderId="204" xfId="91" applyFont="1" applyBorder="1" applyAlignment="1">
      <alignment horizontal="center" vertical="center" wrapText="1"/>
    </xf>
    <xf numFmtId="186" fontId="21" fillId="0" borderId="177" xfId="91" applyNumberFormat="1" applyFont="1" applyBorder="1" applyAlignment="1">
      <alignment horizontal="center" vertical="center" wrapText="1"/>
    </xf>
    <xf numFmtId="186" fontId="21" fillId="0" borderId="178" xfId="91" applyNumberFormat="1" applyFont="1" applyBorder="1" applyAlignment="1">
      <alignment horizontal="center" vertical="center" wrapText="1"/>
    </xf>
    <xf numFmtId="0" fontId="21" fillId="6" borderId="0" xfId="91" quotePrefix="1" applyFont="1" applyFill="1" applyBorder="1" applyAlignment="1">
      <alignment vertical="center"/>
    </xf>
    <xf numFmtId="0" fontId="37" fillId="0" borderId="146" xfId="91" applyFont="1" applyBorder="1" applyAlignment="1">
      <alignment horizontal="center" vertical="center" wrapText="1"/>
    </xf>
    <xf numFmtId="0" fontId="37" fillId="0" borderId="147" xfId="91" applyFont="1" applyBorder="1" applyAlignment="1">
      <alignment horizontal="center" vertical="center" wrapText="1"/>
    </xf>
    <xf numFmtId="0" fontId="37" fillId="0" borderId="148" xfId="91" applyFont="1" applyBorder="1" applyAlignment="1">
      <alignment horizontal="center" vertical="center" wrapText="1"/>
    </xf>
    <xf numFmtId="1" fontId="21" fillId="0" borderId="205" xfId="91" applyNumberFormat="1" applyFont="1" applyBorder="1" applyAlignment="1">
      <alignment horizontal="center" vertical="center" wrapText="1"/>
    </xf>
    <xf numFmtId="186" fontId="21" fillId="0" borderId="206" xfId="91" applyNumberFormat="1" applyFont="1" applyBorder="1" applyAlignment="1">
      <alignment horizontal="center" vertical="center" wrapText="1"/>
    </xf>
    <xf numFmtId="1" fontId="21" fillId="0" borderId="207" xfId="91" applyNumberFormat="1" applyFont="1" applyBorder="1" applyAlignment="1">
      <alignment horizontal="center" vertical="center" wrapText="1"/>
    </xf>
    <xf numFmtId="186" fontId="21" fillId="0" borderId="208" xfId="91" applyNumberFormat="1" applyFont="1" applyBorder="1" applyAlignment="1">
      <alignment horizontal="center" vertical="center" wrapText="1"/>
    </xf>
    <xf numFmtId="186" fontId="21" fillId="0" borderId="209" xfId="91" applyNumberFormat="1" applyFont="1" applyBorder="1" applyAlignment="1">
      <alignment horizontal="center" vertical="center" wrapText="1"/>
    </xf>
    <xf numFmtId="1" fontId="37" fillId="6" borderId="0" xfId="91" applyNumberFormat="1" applyFont="1" applyFill="1" applyBorder="1" applyAlignment="1">
      <alignment horizontal="center" vertical="center" wrapText="1"/>
    </xf>
    <xf numFmtId="1" fontId="47" fillId="6" borderId="0" xfId="91" applyNumberFormat="1" applyFont="1" applyFill="1" applyBorder="1" applyAlignment="1">
      <alignment horizontal="center" vertical="center" wrapText="1"/>
    </xf>
    <xf numFmtId="0" fontId="21" fillId="3" borderId="1" xfId="91" applyFont="1" applyFill="1" applyBorder="1" applyAlignment="1" applyProtection="1">
      <alignment horizontal="center" vertical="center"/>
      <protection locked="0"/>
    </xf>
    <xf numFmtId="0" fontId="21" fillId="6" borderId="1" xfId="91" applyFont="1" applyFill="1" applyBorder="1" applyAlignment="1" applyProtection="1">
      <alignment horizontal="center" vertical="center"/>
    </xf>
    <xf numFmtId="1" fontId="21" fillId="0" borderId="203" xfId="91" applyNumberFormat="1" applyFont="1" applyBorder="1" applyAlignment="1">
      <alignment horizontal="center" vertical="center" wrapText="1"/>
    </xf>
    <xf numFmtId="1" fontId="21" fillId="0" borderId="204" xfId="91" applyNumberFormat="1" applyFont="1" applyBorder="1" applyAlignment="1">
      <alignment horizontal="center" vertical="center" wrapText="1"/>
    </xf>
    <xf numFmtId="0" fontId="21" fillId="6" borderId="6" xfId="91" applyFont="1" applyFill="1" applyBorder="1" applyAlignment="1" applyProtection="1">
      <alignment horizontal="center" vertical="center"/>
    </xf>
    <xf numFmtId="0" fontId="21" fillId="10" borderId="146" xfId="91" applyFont="1" applyFill="1" applyBorder="1" applyAlignment="1" applyProtection="1">
      <alignment horizontal="left" vertical="center" wrapText="1"/>
      <protection locked="0"/>
    </xf>
    <xf numFmtId="0" fontId="21" fillId="10" borderId="147" xfId="91" applyFont="1" applyFill="1" applyBorder="1" applyAlignment="1" applyProtection="1">
      <alignment horizontal="left" vertical="center" wrapText="1"/>
      <protection locked="0"/>
    </xf>
    <xf numFmtId="0" fontId="21" fillId="10" borderId="161" xfId="91" applyFont="1" applyFill="1" applyBorder="1" applyAlignment="1" applyProtection="1">
      <alignment horizontal="left" vertical="center" wrapText="1"/>
      <protection locked="0"/>
    </xf>
    <xf numFmtId="0" fontId="21" fillId="10" borderId="162" xfId="91" applyFont="1" applyFill="1" applyBorder="1" applyAlignment="1" applyProtection="1">
      <alignment horizontal="left" vertical="center" wrapText="1"/>
      <protection locked="0"/>
    </xf>
    <xf numFmtId="0" fontId="21" fillId="10" borderId="148" xfId="91" applyFont="1" applyFill="1" applyBorder="1" applyAlignment="1" applyProtection="1">
      <alignment horizontal="left" vertical="center" wrapText="1"/>
      <protection locked="0"/>
    </xf>
    <xf numFmtId="0" fontId="37" fillId="0" borderId="0" xfId="91" applyFont="1" applyFill="1" applyBorder="1" applyAlignment="1">
      <alignment horizontal="center" vertical="center"/>
    </xf>
    <xf numFmtId="187" fontId="37" fillId="6" borderId="0" xfId="91" applyNumberFormat="1" applyFont="1" applyFill="1" applyBorder="1" applyAlignment="1">
      <alignment horizontal="center" vertical="center"/>
    </xf>
    <xf numFmtId="0" fontId="21" fillId="10" borderId="152" xfId="91" applyFont="1" applyFill="1" applyBorder="1" applyAlignment="1" applyProtection="1">
      <alignment horizontal="left" vertical="center" wrapText="1"/>
      <protection locked="0"/>
    </xf>
    <xf numFmtId="0" fontId="21" fillId="10" borderId="0" xfId="91" applyFont="1" applyFill="1" applyBorder="1" applyAlignment="1" applyProtection="1">
      <alignment horizontal="left" vertical="center" wrapText="1"/>
      <protection locked="0"/>
    </xf>
    <xf numFmtId="0" fontId="21" fillId="10" borderId="53" xfId="91" applyFont="1" applyFill="1" applyBorder="1" applyAlignment="1" applyProtection="1">
      <alignment horizontal="left" vertical="center" wrapText="1"/>
      <protection locked="0"/>
    </xf>
    <xf numFmtId="0" fontId="21" fillId="10" borderId="54" xfId="91" applyFont="1" applyFill="1" applyBorder="1" applyAlignment="1" applyProtection="1">
      <alignment horizontal="left" vertical="center" wrapText="1"/>
      <protection locked="0"/>
    </xf>
    <xf numFmtId="0" fontId="21" fillId="10" borderId="119" xfId="91" applyFont="1" applyFill="1" applyBorder="1" applyAlignment="1" applyProtection="1">
      <alignment horizontal="left" vertical="center" wrapText="1"/>
      <protection locked="0"/>
    </xf>
    <xf numFmtId="0" fontId="21" fillId="7" borderId="6" xfId="91" applyFont="1" applyFill="1" applyBorder="1" applyAlignment="1" applyProtection="1">
      <alignment horizontal="center" vertical="center"/>
      <protection locked="0"/>
    </xf>
    <xf numFmtId="0" fontId="21" fillId="0" borderId="0" xfId="91" applyFont="1" applyAlignment="1">
      <alignment horizontal="right" vertical="center"/>
    </xf>
    <xf numFmtId="0" fontId="21" fillId="0" borderId="155" xfId="91" applyFont="1" applyBorder="1" applyAlignment="1">
      <alignment horizontal="center" vertical="center" wrapText="1"/>
    </xf>
    <xf numFmtId="0" fontId="21" fillId="0" borderId="156" xfId="91" applyFont="1" applyBorder="1" applyAlignment="1">
      <alignment horizontal="center" vertical="center" wrapText="1"/>
    </xf>
    <xf numFmtId="0" fontId="21" fillId="0" borderId="157" xfId="91" applyFont="1" applyBorder="1" applyAlignment="1">
      <alignment horizontal="center" vertical="center" wrapText="1"/>
    </xf>
    <xf numFmtId="0" fontId="21" fillId="10" borderId="155" xfId="91" applyFont="1" applyFill="1" applyBorder="1" applyAlignment="1" applyProtection="1">
      <alignment horizontal="left" vertical="center" wrapText="1"/>
      <protection locked="0"/>
    </xf>
    <xf numFmtId="0" fontId="21" fillId="10" borderId="156" xfId="91" applyFont="1" applyFill="1" applyBorder="1" applyAlignment="1" applyProtection="1">
      <alignment horizontal="left" vertical="center" wrapText="1"/>
      <protection locked="0"/>
    </xf>
    <xf numFmtId="0" fontId="21" fillId="10" borderId="176" xfId="91" applyFont="1" applyFill="1" applyBorder="1" applyAlignment="1" applyProtection="1">
      <alignment horizontal="left" vertical="center" wrapText="1"/>
      <protection locked="0"/>
    </xf>
    <xf numFmtId="0" fontId="21" fillId="10" borderId="210" xfId="91" applyFont="1" applyFill="1" applyBorder="1" applyAlignment="1" applyProtection="1">
      <alignment horizontal="left" vertical="center" wrapText="1"/>
      <protection locked="0"/>
    </xf>
    <xf numFmtId="0" fontId="21" fillId="10" borderId="157" xfId="91" applyFont="1" applyFill="1" applyBorder="1" applyAlignment="1" applyProtection="1">
      <alignment horizontal="left" vertical="center" wrapText="1"/>
      <protection locked="0"/>
    </xf>
    <xf numFmtId="0" fontId="37" fillId="0" borderId="0" xfId="91" applyFont="1" applyAlignment="1">
      <alignment horizontal="right" vertical="center"/>
    </xf>
    <xf numFmtId="0" fontId="48" fillId="6" borderId="0" xfId="91" applyFont="1" applyFill="1" applyProtection="1">
      <alignment vertical="center"/>
    </xf>
    <xf numFmtId="0" fontId="48" fillId="6" borderId="0" xfId="91" applyFont="1" applyFill="1" applyAlignment="1" applyProtection="1">
      <alignment horizontal="center" vertical="center"/>
    </xf>
    <xf numFmtId="0" fontId="49" fillId="6" borderId="0" xfId="91" applyFont="1" applyFill="1" applyAlignment="1" applyProtection="1">
      <alignment horizontal="left" vertical="center"/>
    </xf>
    <xf numFmtId="0" fontId="48" fillId="6" borderId="0" xfId="91" applyFont="1" applyFill="1" applyAlignment="1" applyProtection="1">
      <alignment horizontal="left" vertical="center"/>
    </xf>
    <xf numFmtId="0" fontId="50" fillId="6" borderId="0" xfId="91" applyFont="1" applyFill="1">
      <alignment vertical="center"/>
    </xf>
    <xf numFmtId="0" fontId="48" fillId="6" borderId="0" xfId="91" applyFont="1" applyFill="1" applyAlignment="1" applyProtection="1">
      <alignment horizontal="center" vertical="center"/>
      <protection locked="0"/>
    </xf>
    <xf numFmtId="0" fontId="48" fillId="10" borderId="47" xfId="91" applyFont="1" applyFill="1" applyBorder="1" applyAlignment="1" applyProtection="1">
      <alignment horizontal="center" vertical="center"/>
      <protection locked="0"/>
    </xf>
    <xf numFmtId="0" fontId="51" fillId="10" borderId="49" xfId="91" applyFont="1" applyFill="1" applyBorder="1" applyAlignment="1" applyProtection="1">
      <alignment horizontal="center" vertical="center"/>
      <protection locked="0"/>
    </xf>
    <xf numFmtId="0" fontId="51" fillId="10" borderId="26" xfId="91" applyFont="1" applyFill="1" applyBorder="1" applyAlignment="1" applyProtection="1">
      <alignment horizontal="center" vertical="center"/>
      <protection locked="0"/>
    </xf>
    <xf numFmtId="0" fontId="51" fillId="10" borderId="50" xfId="91" applyFont="1" applyFill="1" applyBorder="1" applyAlignment="1" applyProtection="1">
      <alignment horizontal="center" vertical="center"/>
      <protection locked="0"/>
    </xf>
    <xf numFmtId="0" fontId="48" fillId="10" borderId="0" xfId="91" applyFont="1" applyFill="1" applyBorder="1" applyAlignment="1" applyProtection="1">
      <alignment horizontal="center" vertical="center"/>
      <protection locked="0"/>
    </xf>
    <xf numFmtId="0" fontId="50" fillId="6" borderId="0" xfId="91" applyFont="1" applyFill="1" applyAlignment="1">
      <alignment horizontal="left" vertical="center"/>
    </xf>
    <xf numFmtId="0" fontId="48" fillId="6" borderId="47" xfId="91" applyFont="1" applyFill="1" applyBorder="1" applyAlignment="1" applyProtection="1">
      <alignment horizontal="center" vertical="center"/>
    </xf>
    <xf numFmtId="20" fontId="48" fillId="10" borderId="47" xfId="91" applyNumberFormat="1" applyFont="1" applyFill="1" applyBorder="1" applyAlignment="1" applyProtection="1">
      <alignment horizontal="center" vertical="center"/>
      <protection locked="0"/>
    </xf>
    <xf numFmtId="20" fontId="48" fillId="6" borderId="47" xfId="91" applyNumberFormat="1" applyFont="1" applyFill="1" applyBorder="1" applyAlignment="1" applyProtection="1">
      <alignment horizontal="center" vertical="center"/>
      <protection locked="0"/>
    </xf>
    <xf numFmtId="0" fontId="48" fillId="6" borderId="0" xfId="91" applyFont="1" applyFill="1">
      <alignment vertical="center"/>
    </xf>
    <xf numFmtId="0" fontId="48" fillId="6" borderId="0" xfId="91" applyFont="1" applyFill="1" applyAlignment="1" applyProtection="1">
      <alignment horizontal="right" vertical="center"/>
      <protection locked="0"/>
    </xf>
    <xf numFmtId="0" fontId="48" fillId="6" borderId="0" xfId="91" applyFont="1" applyFill="1" applyProtection="1">
      <alignment vertical="center"/>
      <protection locked="0"/>
    </xf>
    <xf numFmtId="0" fontId="48" fillId="10" borderId="47" xfId="91" applyFont="1" applyFill="1" applyBorder="1" applyAlignment="1" applyProtection="1">
      <alignment horizontal="left" vertical="center"/>
      <protection locked="0"/>
    </xf>
    <xf numFmtId="0" fontId="37" fillId="6" borderId="0" xfId="91" applyFont="1" applyFill="1" applyBorder="1">
      <alignment vertical="center"/>
    </xf>
    <xf numFmtId="0" fontId="37" fillId="6" borderId="47" xfId="91" applyFont="1" applyFill="1" applyBorder="1" applyAlignment="1">
      <alignment horizontal="right" vertical="center"/>
    </xf>
    <xf numFmtId="0" fontId="3" fillId="6" borderId="118" xfId="91" applyFill="1" applyBorder="1" applyAlignment="1">
      <alignment horizontal="center" vertical="center"/>
    </xf>
    <xf numFmtId="0" fontId="3" fillId="6" borderId="144" xfId="91" applyFill="1" applyBorder="1" applyAlignment="1">
      <alignment horizontal="center" vertical="center"/>
    </xf>
    <xf numFmtId="0" fontId="3" fillId="6" borderId="145" xfId="91" applyFill="1" applyBorder="1" applyAlignment="1">
      <alignment horizontal="center" vertical="center"/>
    </xf>
    <xf numFmtId="0" fontId="3" fillId="6" borderId="143" xfId="91" applyFill="1" applyBorder="1" applyAlignment="1">
      <alignment horizontal="center" vertical="center"/>
    </xf>
    <xf numFmtId="0" fontId="37" fillId="6" borderId="47" xfId="91" applyFont="1" applyFill="1" applyBorder="1" applyAlignment="1">
      <alignment vertical="center" shrinkToFit="1"/>
    </xf>
    <xf numFmtId="0" fontId="52" fillId="6" borderId="211" xfId="91" applyFont="1" applyFill="1" applyBorder="1" applyAlignment="1">
      <alignment horizontal="center" vertical="center"/>
    </xf>
    <xf numFmtId="0" fontId="53" fillId="6" borderId="169" xfId="91" applyFont="1" applyFill="1" applyBorder="1" applyAlignment="1">
      <alignment vertical="center" shrinkToFit="1"/>
    </xf>
    <xf numFmtId="0" fontId="53" fillId="6" borderId="6" xfId="91" applyFont="1" applyFill="1" applyBorder="1" applyAlignment="1">
      <alignment vertical="center" shrinkToFit="1"/>
    </xf>
    <xf numFmtId="0" fontId="53" fillId="6" borderId="6" xfId="91" applyFont="1" applyFill="1" applyBorder="1">
      <alignment vertical="center"/>
    </xf>
    <xf numFmtId="0" fontId="53" fillId="6" borderId="194" xfId="91" applyFont="1" applyFill="1" applyBorder="1">
      <alignment vertical="center"/>
    </xf>
    <xf numFmtId="0" fontId="52" fillId="6" borderId="212" xfId="91" applyFont="1" applyFill="1" applyBorder="1" applyAlignment="1">
      <alignment horizontal="center" vertical="center"/>
    </xf>
    <xf numFmtId="0" fontId="53" fillId="6" borderId="213" xfId="91" applyFont="1" applyFill="1" applyBorder="1" applyAlignment="1">
      <alignment vertical="center" shrinkToFit="1"/>
    </xf>
    <xf numFmtId="0" fontId="53" fillId="6" borderId="47" xfId="91" applyFont="1" applyFill="1" applyBorder="1" applyAlignment="1">
      <alignment vertical="center" shrinkToFit="1"/>
    </xf>
    <xf numFmtId="0" fontId="53" fillId="6" borderId="183" xfId="91" applyFont="1" applyFill="1" applyBorder="1" applyAlignment="1">
      <alignment vertical="center" shrinkToFit="1"/>
    </xf>
    <xf numFmtId="0" fontId="53" fillId="6" borderId="212" xfId="91" applyFont="1" applyFill="1" applyBorder="1" applyAlignment="1">
      <alignment horizontal="center" vertical="center"/>
    </xf>
    <xf numFmtId="0" fontId="53" fillId="6" borderId="213" xfId="91" applyFont="1" applyFill="1" applyBorder="1">
      <alignment vertical="center"/>
    </xf>
    <xf numFmtId="0" fontId="53" fillId="6" borderId="47" xfId="91" applyFont="1" applyFill="1" applyBorder="1">
      <alignment vertical="center"/>
    </xf>
    <xf numFmtId="0" fontId="53" fillId="6" borderId="183" xfId="91" applyFont="1" applyFill="1" applyBorder="1">
      <alignment vertical="center"/>
    </xf>
    <xf numFmtId="0" fontId="53" fillId="6" borderId="214" xfId="91" applyFont="1" applyFill="1" applyBorder="1" applyAlignment="1">
      <alignment horizontal="center" vertical="center"/>
    </xf>
    <xf numFmtId="0" fontId="53" fillId="6" borderId="215" xfId="91" applyFont="1" applyFill="1" applyBorder="1">
      <alignment vertical="center"/>
    </xf>
    <xf numFmtId="0" fontId="53" fillId="6" borderId="187" xfId="91" applyFont="1" applyFill="1" applyBorder="1">
      <alignment vertical="center"/>
    </xf>
    <xf numFmtId="0" fontId="53" fillId="6" borderId="188" xfId="91" applyFont="1" applyFill="1" applyBorder="1">
      <alignment vertical="center"/>
    </xf>
    <xf numFmtId="0" fontId="37" fillId="0" borderId="108" xfId="91" applyFont="1" applyBorder="1" applyAlignment="1">
      <alignment vertical="center"/>
    </xf>
    <xf numFmtId="0" fontId="37" fillId="0" borderId="114" xfId="91" applyFont="1" applyBorder="1" applyAlignment="1">
      <alignment vertical="center"/>
    </xf>
    <xf numFmtId="0" fontId="37" fillId="0" borderId="216" xfId="91" applyFont="1" applyBorder="1" applyAlignment="1">
      <alignment vertical="center"/>
    </xf>
    <xf numFmtId="186" fontId="21" fillId="0" borderId="217" xfId="91" applyNumberFormat="1" applyFont="1" applyBorder="1" applyAlignment="1">
      <alignment horizontal="center" vertical="center" shrinkToFit="1"/>
    </xf>
    <xf numFmtId="0" fontId="4" fillId="0" borderId="0" xfId="101" applyFont="1">
      <alignment vertical="center"/>
    </xf>
    <xf numFmtId="0" fontId="54" fillId="0" borderId="0" xfId="71" applyFont="1" applyAlignment="1">
      <alignment vertical="center"/>
    </xf>
    <xf numFmtId="0" fontId="55" fillId="0" borderId="0" xfId="71" applyFont="1" applyAlignment="1">
      <alignment vertical="center"/>
    </xf>
    <xf numFmtId="0" fontId="55" fillId="0" borderId="51" xfId="71" applyFont="1" applyBorder="1" applyAlignment="1">
      <alignment horizontal="center" vertical="center"/>
    </xf>
    <xf numFmtId="0" fontId="55" fillId="0" borderId="3" xfId="71" applyFont="1" applyBorder="1" applyAlignment="1">
      <alignment horizontal="center" vertical="center"/>
    </xf>
    <xf numFmtId="0" fontId="55" fillId="0" borderId="52" xfId="71" applyFont="1" applyBorder="1" applyAlignment="1">
      <alignment horizontal="center" vertical="center"/>
    </xf>
    <xf numFmtId="0" fontId="6" fillId="0" borderId="139" xfId="71" applyFont="1" applyBorder="1" applyAlignment="1">
      <alignment horizontal="left" vertical="center" shrinkToFit="1"/>
    </xf>
    <xf numFmtId="0" fontId="6" fillId="0" borderId="37" xfId="71" applyFont="1" applyBorder="1" applyAlignment="1">
      <alignment horizontal="left" vertical="center" shrinkToFit="1"/>
    </xf>
    <xf numFmtId="0" fontId="6" fillId="0" borderId="34" xfId="71" applyFont="1" applyBorder="1" applyAlignment="1">
      <alignment horizontal="left" vertical="center" shrinkToFit="1"/>
    </xf>
    <xf numFmtId="0" fontId="6" fillId="0" borderId="38" xfId="71" applyFont="1" applyBorder="1" applyAlignment="1">
      <alignment horizontal="left" vertical="center" shrinkToFit="1"/>
    </xf>
    <xf numFmtId="0" fontId="55" fillId="0" borderId="3" xfId="71" applyFont="1" applyBorder="1" applyAlignment="1">
      <alignment horizontal="right" vertical="center"/>
    </xf>
    <xf numFmtId="0" fontId="4" fillId="0" borderId="3" xfId="101" applyFont="1" applyBorder="1">
      <alignment vertical="center"/>
    </xf>
    <xf numFmtId="0" fontId="55" fillId="0" borderId="3" xfId="71" applyFont="1" applyBorder="1" applyAlignment="1">
      <alignment vertical="center"/>
    </xf>
    <xf numFmtId="0" fontId="55" fillId="0" borderId="52" xfId="71" applyFont="1" applyBorder="1" applyAlignment="1">
      <alignment vertical="center"/>
    </xf>
    <xf numFmtId="0" fontId="56" fillId="0" borderId="0" xfId="71" applyFont="1" applyBorder="1" applyAlignment="1">
      <alignment vertical="center"/>
    </xf>
    <xf numFmtId="0" fontId="57" fillId="0" borderId="49" xfId="71" applyFont="1" applyBorder="1" applyAlignment="1">
      <alignment horizontal="center" vertical="center" wrapText="1"/>
    </xf>
    <xf numFmtId="0" fontId="57" fillId="0" borderId="26" xfId="71" applyFont="1" applyBorder="1" applyAlignment="1">
      <alignment horizontal="center" vertical="center" wrapText="1"/>
    </xf>
    <xf numFmtId="0" fontId="57" fillId="0" borderId="50" xfId="71" applyFont="1" applyBorder="1" applyAlignment="1">
      <alignment horizontal="center" vertical="center" wrapText="1"/>
    </xf>
    <xf numFmtId="0" fontId="58" fillId="0" borderId="120" xfId="71" applyFont="1" applyBorder="1" applyAlignment="1">
      <alignment horizontal="center" vertical="center"/>
    </xf>
    <xf numFmtId="0" fontId="58" fillId="0" borderId="27" xfId="71" applyFont="1" applyBorder="1" applyAlignment="1">
      <alignment horizontal="center" vertical="center"/>
    </xf>
    <xf numFmtId="0" fontId="58" fillId="0" borderId="31" xfId="71" applyFont="1" applyBorder="1" applyAlignment="1">
      <alignment horizontal="center" vertical="center"/>
    </xf>
    <xf numFmtId="0" fontId="58" fillId="0" borderId="48" xfId="71" applyFont="1" applyBorder="1" applyAlignment="1">
      <alignment horizontal="center" vertical="center"/>
    </xf>
    <xf numFmtId="0" fontId="4" fillId="0" borderId="8" xfId="101" applyFont="1" applyBorder="1">
      <alignment vertical="center"/>
    </xf>
    <xf numFmtId="0" fontId="55" fillId="0" borderId="54" xfId="71" applyFont="1" applyBorder="1" applyAlignment="1">
      <alignment vertical="center"/>
    </xf>
    <xf numFmtId="0" fontId="6" fillId="0" borderId="0" xfId="71" applyFont="1" applyAlignment="1">
      <alignment vertical="center"/>
    </xf>
    <xf numFmtId="0" fontId="58" fillId="0" borderId="44" xfId="71" applyFont="1" applyBorder="1" applyAlignment="1">
      <alignment horizontal="center" vertical="center"/>
    </xf>
    <xf numFmtId="0" fontId="58" fillId="0" borderId="14" xfId="71" applyFont="1" applyBorder="1" applyAlignment="1">
      <alignment horizontal="center" vertical="center"/>
    </xf>
    <xf numFmtId="0" fontId="58" fillId="0" borderId="24" xfId="71" applyFont="1" applyBorder="1" applyAlignment="1">
      <alignment horizontal="center" vertical="center"/>
    </xf>
    <xf numFmtId="0" fontId="58" fillId="0" borderId="33" xfId="71" applyFont="1" applyBorder="1" applyAlignment="1">
      <alignment horizontal="center" vertical="center"/>
    </xf>
    <xf numFmtId="0" fontId="55" fillId="0" borderId="49" xfId="71" applyFont="1" applyBorder="1" applyAlignment="1">
      <alignment horizontal="center" vertical="center"/>
    </xf>
    <xf numFmtId="0" fontId="55" fillId="0" borderId="26" xfId="71" applyFont="1" applyBorder="1" applyAlignment="1">
      <alignment horizontal="center" vertical="center"/>
    </xf>
    <xf numFmtId="0" fontId="55" fillId="0" borderId="50" xfId="71" applyFont="1" applyBorder="1" applyAlignment="1">
      <alignment vertical="center"/>
    </xf>
    <xf numFmtId="0" fontId="58" fillId="0" borderId="44" xfId="71" applyFont="1" applyBorder="1" applyAlignment="1">
      <alignment horizontal="left" vertical="center" shrinkToFit="1"/>
    </xf>
    <xf numFmtId="0" fontId="58" fillId="0" borderId="14" xfId="71" applyFont="1" applyBorder="1" applyAlignment="1">
      <alignment horizontal="left" vertical="center" shrinkToFit="1"/>
    </xf>
    <xf numFmtId="0" fontId="58" fillId="0" borderId="24" xfId="71" applyFont="1" applyBorder="1" applyAlignment="1">
      <alignment horizontal="left" vertical="center" shrinkToFit="1"/>
    </xf>
    <xf numFmtId="0" fontId="58" fillId="0" borderId="33" xfId="71" applyFont="1" applyBorder="1" applyAlignment="1">
      <alignment horizontal="left" vertical="center" shrinkToFit="1"/>
    </xf>
    <xf numFmtId="0" fontId="55" fillId="0" borderId="47" xfId="71" applyFont="1" applyBorder="1" applyAlignment="1">
      <alignment horizontal="center" vertical="center" wrapText="1"/>
    </xf>
    <xf numFmtId="0" fontId="55" fillId="0" borderId="47" xfId="71" applyFont="1" applyBorder="1" applyAlignment="1">
      <alignment horizontal="left" vertical="center"/>
    </xf>
    <xf numFmtId="0" fontId="55" fillId="0" borderId="120" xfId="71" applyFont="1" applyBorder="1" applyAlignment="1">
      <alignment horizontal="center" vertical="center"/>
    </xf>
    <xf numFmtId="0" fontId="55" fillId="0" borderId="218" xfId="71" applyFont="1" applyBorder="1" applyAlignment="1">
      <alignment horizontal="center" vertical="center"/>
    </xf>
    <xf numFmtId="0" fontId="55" fillId="0" borderId="219" xfId="71" applyFont="1" applyBorder="1" applyAlignment="1">
      <alignment horizontal="center" vertical="center"/>
    </xf>
    <xf numFmtId="0" fontId="54" fillId="11" borderId="220" xfId="71" applyFont="1" applyFill="1" applyBorder="1" applyAlignment="1">
      <alignment horizontal="center" vertical="center"/>
    </xf>
    <xf numFmtId="0" fontId="54" fillId="11" borderId="218" xfId="71" applyFont="1" applyFill="1" applyBorder="1" applyAlignment="1">
      <alignment horizontal="center" vertical="center"/>
    </xf>
    <xf numFmtId="0" fontId="54" fillId="11" borderId="221" xfId="71" applyFont="1" applyFill="1" applyBorder="1" applyAlignment="1">
      <alignment horizontal="center" vertical="center"/>
    </xf>
    <xf numFmtId="0" fontId="54" fillId="11" borderId="222" xfId="71" applyFont="1" applyFill="1" applyBorder="1" applyAlignment="1">
      <alignment horizontal="center" vertical="center"/>
    </xf>
    <xf numFmtId="0" fontId="54" fillId="11" borderId="219" xfId="71" applyFont="1" applyFill="1" applyBorder="1" applyAlignment="1">
      <alignment horizontal="center" vertical="center"/>
    </xf>
    <xf numFmtId="0" fontId="55" fillId="0" borderId="0" xfId="71" applyFont="1" applyBorder="1" applyAlignment="1">
      <alignment vertical="center" wrapText="1"/>
    </xf>
    <xf numFmtId="0" fontId="55" fillId="0" borderId="54" xfId="71" applyFont="1" applyBorder="1" applyAlignment="1">
      <alignment vertical="center" wrapText="1"/>
    </xf>
    <xf numFmtId="0" fontId="55" fillId="0" borderId="223" xfId="71" applyFont="1" applyBorder="1" applyAlignment="1">
      <alignment horizontal="center" vertical="center"/>
    </xf>
    <xf numFmtId="0" fontId="55" fillId="0" borderId="224" xfId="71" applyFont="1" applyBorder="1" applyAlignment="1">
      <alignment horizontal="center" vertical="center"/>
    </xf>
    <xf numFmtId="0" fontId="54" fillId="11" borderId="225" xfId="71" applyFont="1" applyFill="1" applyBorder="1" applyAlignment="1">
      <alignment horizontal="center" vertical="center"/>
    </xf>
    <xf numFmtId="0" fontId="54" fillId="11" borderId="223" xfId="71" applyFont="1" applyFill="1" applyBorder="1" applyAlignment="1">
      <alignment horizontal="center" vertical="center"/>
    </xf>
    <xf numFmtId="0" fontId="54" fillId="11" borderId="226" xfId="71" applyFont="1" applyFill="1" applyBorder="1" applyAlignment="1">
      <alignment horizontal="center" vertical="center"/>
    </xf>
    <xf numFmtId="0" fontId="54" fillId="11" borderId="224" xfId="71" applyFont="1" applyFill="1" applyBorder="1" applyAlignment="1">
      <alignment horizontal="center" vertical="center"/>
    </xf>
    <xf numFmtId="0" fontId="55" fillId="0" borderId="226" xfId="71" applyFont="1" applyBorder="1" applyAlignment="1">
      <alignment horizontal="center" vertical="center"/>
    </xf>
    <xf numFmtId="0" fontId="55" fillId="0" borderId="227" xfId="71" applyFont="1" applyBorder="1" applyAlignment="1">
      <alignment horizontal="center" vertical="center"/>
    </xf>
    <xf numFmtId="0" fontId="55" fillId="0" borderId="228" xfId="71" applyFont="1" applyBorder="1" applyAlignment="1">
      <alignment horizontal="center" vertical="center"/>
    </xf>
    <xf numFmtId="0" fontId="55" fillId="0" borderId="229" xfId="71" applyFont="1" applyBorder="1" applyAlignment="1">
      <alignment horizontal="center" vertical="center"/>
    </xf>
    <xf numFmtId="0" fontId="54" fillId="11" borderId="44" xfId="71" applyFont="1" applyFill="1" applyBorder="1" applyAlignment="1">
      <alignment horizontal="center" vertical="center"/>
    </xf>
    <xf numFmtId="0" fontId="54" fillId="11" borderId="14" xfId="71" applyFont="1" applyFill="1" applyBorder="1" applyAlignment="1">
      <alignment horizontal="center" vertical="center"/>
    </xf>
    <xf numFmtId="0" fontId="54" fillId="11" borderId="230" xfId="71" applyFont="1" applyFill="1" applyBorder="1" applyAlignment="1">
      <alignment horizontal="center" vertical="center"/>
    </xf>
    <xf numFmtId="0" fontId="54" fillId="11" borderId="24" xfId="71" applyFont="1" applyFill="1" applyBorder="1" applyAlignment="1">
      <alignment horizontal="center" vertical="center"/>
    </xf>
    <xf numFmtId="0" fontId="54" fillId="11" borderId="33" xfId="71" applyFont="1" applyFill="1" applyBorder="1" applyAlignment="1">
      <alignment horizontal="center" vertical="center"/>
    </xf>
    <xf numFmtId="0" fontId="57" fillId="0" borderId="0" xfId="71" applyFont="1" applyFill="1" applyBorder="1" applyAlignment="1">
      <alignment vertical="center" wrapText="1"/>
    </xf>
    <xf numFmtId="0" fontId="55" fillId="11" borderId="47" xfId="71" applyFont="1" applyFill="1" applyBorder="1" applyAlignment="1">
      <alignment horizontal="center" vertical="center"/>
    </xf>
    <xf numFmtId="0" fontId="55" fillId="0" borderId="1" xfId="71" applyFont="1" applyBorder="1" applyAlignment="1">
      <alignment horizontal="center" vertical="center"/>
    </xf>
    <xf numFmtId="0" fontId="55" fillId="0" borderId="39" xfId="71" applyFont="1" applyBorder="1" applyAlignment="1">
      <alignment horizontal="center" vertical="center"/>
    </xf>
    <xf numFmtId="20" fontId="55" fillId="11" borderId="1" xfId="71" applyNumberFormat="1" applyFont="1" applyFill="1" applyBorder="1" applyAlignment="1">
      <alignment horizontal="center" vertical="center" wrapText="1"/>
    </xf>
    <xf numFmtId="20" fontId="55" fillId="11" borderId="39" xfId="71" applyNumberFormat="1" applyFont="1" applyFill="1" applyBorder="1" applyAlignment="1">
      <alignment horizontal="center" vertical="center" wrapText="1"/>
    </xf>
    <xf numFmtId="0" fontId="55" fillId="0" borderId="6" xfId="71" applyFont="1" applyBorder="1" applyAlignment="1">
      <alignment horizontal="center" vertical="center"/>
    </xf>
    <xf numFmtId="20" fontId="55" fillId="11" borderId="6" xfId="71" applyNumberFormat="1" applyFont="1" applyFill="1" applyBorder="1" applyAlignment="1">
      <alignment horizontal="center" vertical="center" wrapText="1"/>
    </xf>
    <xf numFmtId="0" fontId="55" fillId="0" borderId="139" xfId="71" applyFont="1" applyBorder="1" applyAlignment="1">
      <alignment horizontal="center" vertical="center"/>
    </xf>
    <xf numFmtId="0" fontId="55" fillId="0" borderId="231" xfId="71" applyFont="1" applyBorder="1" applyAlignment="1">
      <alignment horizontal="center" vertical="center"/>
    </xf>
    <xf numFmtId="0" fontId="54" fillId="11" borderId="40" xfId="71" applyFont="1" applyFill="1" applyBorder="1" applyAlignment="1">
      <alignment horizontal="center" vertical="center"/>
    </xf>
    <xf numFmtId="0" fontId="54" fillId="11" borderId="32" xfId="71" applyFont="1" applyFill="1" applyBorder="1" applyAlignment="1">
      <alignment horizontal="center" vertical="center"/>
    </xf>
    <xf numFmtId="0" fontId="54" fillId="11" borderId="231" xfId="71" applyFont="1" applyFill="1" applyBorder="1" applyAlignment="1">
      <alignment horizontal="center" vertical="center"/>
    </xf>
    <xf numFmtId="0" fontId="54" fillId="11" borderId="30" xfId="71" applyFont="1" applyFill="1" applyBorder="1" applyAlignment="1">
      <alignment horizontal="center" vertical="center"/>
    </xf>
    <xf numFmtId="0" fontId="54" fillId="11" borderId="232" xfId="71" applyFont="1" applyFill="1" applyBorder="1" applyAlignment="1">
      <alignment horizontal="center" vertical="center"/>
    </xf>
    <xf numFmtId="0" fontId="54" fillId="11" borderId="233" xfId="71" applyFont="1" applyFill="1" applyBorder="1" applyAlignment="1">
      <alignment horizontal="center" vertical="center"/>
    </xf>
    <xf numFmtId="0" fontId="55" fillId="0" borderId="234" xfId="71" applyFont="1" applyBorder="1" applyAlignment="1">
      <alignment horizontal="center" vertical="center" shrinkToFit="1"/>
    </xf>
    <xf numFmtId="0" fontId="57" fillId="0" borderId="235" xfId="71" applyFont="1" applyBorder="1" applyAlignment="1">
      <alignment horizontal="center" vertical="center" shrinkToFit="1"/>
    </xf>
    <xf numFmtId="0" fontId="57" fillId="0" borderId="236" xfId="71" applyFont="1" applyBorder="1" applyAlignment="1">
      <alignment horizontal="center" vertical="center" shrinkToFit="1"/>
    </xf>
    <xf numFmtId="0" fontId="58" fillId="0" borderId="237" xfId="71" applyFont="1" applyBorder="1" applyAlignment="1">
      <alignment horizontal="right" vertical="center"/>
    </xf>
    <xf numFmtId="0" fontId="58" fillId="0" borderId="238" xfId="71" applyFont="1" applyBorder="1" applyAlignment="1">
      <alignment horizontal="right" vertical="center"/>
    </xf>
    <xf numFmtId="0" fontId="58" fillId="0" borderId="239" xfId="71" applyFont="1" applyBorder="1" applyAlignment="1">
      <alignment horizontal="right" vertical="center"/>
    </xf>
    <xf numFmtId="0" fontId="58" fillId="0" borderId="240" xfId="71" applyFont="1" applyBorder="1" applyAlignment="1">
      <alignment horizontal="right" vertical="center"/>
    </xf>
    <xf numFmtId="0" fontId="56" fillId="0" borderId="0" xfId="71" applyFont="1" applyBorder="1" applyAlignment="1">
      <alignment vertical="center" wrapText="1"/>
    </xf>
    <xf numFmtId="0" fontId="56" fillId="0" borderId="54" xfId="71" applyFont="1" applyBorder="1" applyAlignment="1">
      <alignment vertical="center" wrapText="1"/>
    </xf>
    <xf numFmtId="0" fontId="55" fillId="0" borderId="40" xfId="71" applyFont="1" applyBorder="1" applyAlignment="1">
      <alignment horizontal="center" vertical="center" shrinkToFit="1"/>
    </xf>
    <xf numFmtId="0" fontId="57" fillId="0" borderId="3" xfId="71" applyFont="1" applyBorder="1" applyAlignment="1">
      <alignment horizontal="center" vertical="center" shrinkToFit="1"/>
    </xf>
    <xf numFmtId="0" fontId="57" fillId="0" borderId="52" xfId="71" applyFont="1" applyBorder="1" applyAlignment="1">
      <alignment horizontal="center" vertical="center" shrinkToFit="1"/>
    </xf>
    <xf numFmtId="0" fontId="58" fillId="0" borderId="120" xfId="71" applyFont="1" applyBorder="1" applyAlignment="1">
      <alignment horizontal="right" vertical="center"/>
    </xf>
    <xf numFmtId="0" fontId="58" fillId="0" borderId="31" xfId="71" applyFont="1" applyBorder="1" applyAlignment="1">
      <alignment horizontal="right" vertical="center"/>
    </xf>
    <xf numFmtId="0" fontId="58" fillId="0" borderId="48" xfId="71" applyFont="1" applyBorder="1" applyAlignment="1">
      <alignment horizontal="right" vertical="center"/>
    </xf>
    <xf numFmtId="0" fontId="55" fillId="0" borderId="44" xfId="71" applyFont="1" applyBorder="1" applyAlignment="1">
      <alignment horizontal="center" vertical="center" shrinkToFit="1"/>
    </xf>
    <xf numFmtId="0" fontId="58" fillId="0" borderId="139" xfId="71" applyFont="1" applyBorder="1" applyAlignment="1">
      <alignment horizontal="center" vertical="center"/>
    </xf>
    <xf numFmtId="0" fontId="58" fillId="0" borderId="37" xfId="71" applyFont="1" applyBorder="1" applyAlignment="1">
      <alignment horizontal="center" vertical="center"/>
    </xf>
    <xf numFmtId="0" fontId="58" fillId="0" borderId="34" xfId="71" applyFont="1" applyBorder="1" applyAlignment="1">
      <alignment horizontal="center" vertical="center"/>
    </xf>
    <xf numFmtId="0" fontId="58" fillId="0" borderId="38" xfId="71" applyFont="1" applyBorder="1" applyAlignment="1">
      <alignment horizontal="center" vertical="center"/>
    </xf>
    <xf numFmtId="0" fontId="57" fillId="0" borderId="49" xfId="71" applyFont="1" applyBorder="1" applyAlignment="1">
      <alignment horizontal="center" vertical="center"/>
    </xf>
    <xf numFmtId="0" fontId="57" fillId="0" borderId="26" xfId="71" applyFont="1" applyBorder="1" applyAlignment="1">
      <alignment horizontal="center" vertical="center"/>
    </xf>
    <xf numFmtId="0" fontId="57" fillId="0" borderId="50" xfId="71" applyFont="1" applyBorder="1" applyAlignment="1">
      <alignment horizontal="center" vertical="center"/>
    </xf>
    <xf numFmtId="0" fontId="6" fillId="0" borderId="49" xfId="71" applyFont="1" applyBorder="1" applyAlignment="1">
      <alignment horizontal="left" vertical="center"/>
    </xf>
    <xf numFmtId="0" fontId="6" fillId="0" borderId="26" xfId="71" applyFont="1" applyBorder="1" applyAlignment="1">
      <alignment horizontal="left" vertical="center"/>
    </xf>
    <xf numFmtId="0" fontId="0" fillId="0" borderId="26" xfId="71" applyFont="1" applyBorder="1" applyAlignment="1">
      <alignment horizontal="left" vertical="center"/>
    </xf>
    <xf numFmtId="0" fontId="6" fillId="0" borderId="50" xfId="71" applyFont="1" applyBorder="1" applyAlignment="1">
      <alignment horizontal="left" vertical="center"/>
    </xf>
    <xf numFmtId="0" fontId="56" fillId="0" borderId="8" xfId="71" applyFont="1" applyBorder="1" applyAlignment="1">
      <alignment vertical="center" wrapText="1"/>
    </xf>
    <xf numFmtId="0" fontId="56" fillId="0" borderId="59" xfId="71" applyFont="1" applyBorder="1" applyAlignment="1">
      <alignment vertical="center" wrapText="1"/>
    </xf>
  </cellXfs>
  <cellStyles count="121">
    <cellStyle name="Excel Built-in Comma [0]" xfId="1"/>
    <cellStyle name="パーセント 2" xfId="2"/>
    <cellStyle name="パーセント 2 2" xfId="3"/>
    <cellStyle name="パーセント 2 2_220317 介護保険最新情報vol.1045 別紙1_別紙(様式)8以降" xfId="4"/>
    <cellStyle name="パーセント_（参考様式）通所介護等において感染症又は災害の発生を理由とする利用者数の減少が一定以上生じている場合-届出様式例・参考計算シート" xfId="5"/>
    <cellStyle name="桁区切り 2" xfId="6"/>
    <cellStyle name="桁区切り 2_大牟田特養" xfId="7"/>
    <cellStyle name="桁区切り 2_（参考様式）通所介護等において感染症又は災害の発生を理由とする利用者数の減少が一定以上生じている場合-届出様式例・参考計算シート" xfId="8"/>
    <cellStyle name="桁区切り 3" xfId="9"/>
    <cellStyle name="桁区切り 3_（参考様式）通所介護等において感染症又は災害の発生を理由とする利用者数の減少が一定以上生じている場合-届出様式例・参考計算シート" xfId="10"/>
    <cellStyle name="桁区切り_timitutuusyo" xfId="11"/>
    <cellStyle name="桁区切り_勤務形態一覧表" xfId="12"/>
    <cellStyle name="桁区切り_勤務形態一覧表_1" xfId="13"/>
    <cellStyle name="桁区切り_勤務形態一覧表_2" xfId="14"/>
    <cellStyle name="桁区切り_大牟田GH" xfId="15"/>
    <cellStyle name="桁区切り_（参考様式）通所介護等において感染症又は災害の発生を理由とする利用者数の減少が一定以上生じている場合-届出様式例・参考計算シート" xfId="16"/>
    <cellStyle name="標準" xfId="0" builtinId="0"/>
    <cellStyle name="標準 14" xfId="17"/>
    <cellStyle name="標準 14_大牟田特養" xfId="18"/>
    <cellStyle name="標準 2" xfId="19"/>
    <cellStyle name="標準 2 2" xfId="20"/>
    <cellStyle name="標準 2 2_（参考様式）通所介護等において感染症又は災害の発生を理由とする利用者数の減少が一定以上生じている場合-届出様式例・参考計算シート" xfId="21"/>
    <cellStyle name="標準 2 3" xfId="22"/>
    <cellStyle name="標準 2 3_大牟田特養" xfId="23"/>
    <cellStyle name="標準 2 3_大牟田特養_1" xfId="24"/>
    <cellStyle name="標準 2_220317 介護保険最新情報vol.1045 別紙1_別紙(様式)8以降" xfId="25"/>
    <cellStyle name="標準 2_220317 介護保険最新情報vol.1045 別紙1_別紙(様式)8以降_1" xfId="26"/>
    <cellStyle name="標準 2_220317 介護保険最新情報vol.1045 別紙1_別紙(様式)8以降_2" xfId="27"/>
    <cellStyle name="標準 2_220317 介護保険最新情報vol.1045 別紙1_別紙(様式)8以降_3" xfId="28"/>
    <cellStyle name="標準 2_220317 介護保険最新情報vol.1045 別紙1_別紙(様式)8以降_4" xfId="29"/>
    <cellStyle name="標準 2_220317 介護保険最新情報vol.1045 別紙1_別紙(様式)8以降_5" xfId="30"/>
    <cellStyle name="標準 2_220317 介護保険最新情報vol.1045 別紙1_別紙(様式)8以降_6" xfId="31"/>
    <cellStyle name="標準 2_220317 介護保険最新情報vol.1045 別紙1_別紙(様式)8以降_7" xfId="32"/>
    <cellStyle name="標準 2_220317 介護保険最新情報vol.1045 別紙1_別紙(様式)8以降_8" xfId="33"/>
    <cellStyle name="標準 2_220317 介護保険最新情報vol.1045 別紙1_別紙(様式)8以降_9" xfId="34"/>
    <cellStyle name="標準 2_220317 介護保険最新情報vol.1045 別紙1_別紙(様式)8以降_:" xfId="35"/>
    <cellStyle name="標準 2_220317 介護保険最新情報vol.1045 別紙1_別紙(様式)8以降_;" xfId="36"/>
    <cellStyle name="標準 2_別紙1　介護給付費算定に係る体制届一式（定期巡回・随時対応型訪問介護看護）" xfId="37"/>
    <cellStyle name="標準 2_大牟田GH_1" xfId="38"/>
    <cellStyle name="標準 2_大牟田特養" xfId="39"/>
    <cellStyle name="標準 2_大牟田特養_1" xfId="40"/>
    <cellStyle name="標準 2_大牟田特養_2" xfId="41"/>
    <cellStyle name="標準 2_福岡市" xfId="42"/>
    <cellStyle name="標準 2_（参考様式）通所介護等において感染症又は災害の発生を理由とする利用者数の減少が一定以上生じている場合-届出様式例・参考計算シート" xfId="43"/>
    <cellStyle name="標準 3" xfId="44"/>
    <cellStyle name="標準 3 2" xfId="45"/>
    <cellStyle name="標準 3 2_220317 介護保険最新情報vol.1045 別紙1_別紙(様式)8以降" xfId="46"/>
    <cellStyle name="標準 3_大牟田特養" xfId="47"/>
    <cellStyle name="標準 3_（参考様式）通所介護等において感染症又は災害の発生を理由とする利用者数の減少が一定以上生じている場合-届出様式例・参考計算シート" xfId="48"/>
    <cellStyle name="標準 4" xfId="49"/>
    <cellStyle name="標準 5" xfId="50"/>
    <cellStyle name="標準 8" xfId="51"/>
    <cellStyle name="標準 8_大牟田特養" xfId="52"/>
    <cellStyle name="標準_21tokuyo2501" xfId="53"/>
    <cellStyle name="標準_220317 介護保険最新情報vol.1045 別紙1_別紙(様式)8以降" xfId="54"/>
    <cellStyle name="標準_220317 介護保険最新情報vol.1045 別紙1_別紙(様式)8以降_1" xfId="55"/>
    <cellStyle name="標準_220317 介護保険最新情報vol.1045 別紙1_別紙(様式)8以降_2" xfId="56"/>
    <cellStyle name="標準_220317 介護保険最新情報vol.1045 別紙1_別紙(様式)8以降_3" xfId="57"/>
    <cellStyle name="標準_220317 介護保険最新情報vol.1045 別紙1_別紙(様式)8以降_4" xfId="58"/>
    <cellStyle name="標準_220317 介護保険最新情報vol.1045 別紙1_別紙(様式)8以降_5" xfId="59"/>
    <cellStyle name="標準_220317 介護保険最新情報vol.1045 別紙1_別紙(様式)8以降_6" xfId="60"/>
    <cellStyle name="標準_220317 介護保険最新情報vol.1045 別紙1_別紙(様式)8以降_7" xfId="61"/>
    <cellStyle name="標準_220317 介護保険最新情報vol.1045 別紙1_別紙(様式)8以降_8" xfId="62"/>
    <cellStyle name="標準_220317 介護保険最新情報vol.1045 別紙1_別紙(様式)8以降_9" xfId="63"/>
    <cellStyle name="標準_220317 介護保険最新情報vol.1045 別紙1_別紙(様式)8以降_:" xfId="64"/>
    <cellStyle name="標準_220317 介護保険最新情報vol.1045 別紙1_別紙(様式)8以降_;" xfId="65"/>
    <cellStyle name="標準_220317 介護保険最新情報vol.1045 別紙1_別紙(様式)8以降_&lt;" xfId="66"/>
    <cellStyle name="標準_220317 介護保険最新情報vol.1045 別紙1_別紙(様式)8以降_=" xfId="67"/>
    <cellStyle name="標準_220317 介護保険最新情報vol.1045 別紙1_別紙(様式)8以降_&gt;" xfId="68"/>
    <cellStyle name="標準_220317 介護保険最新情報vol.1045 別紙1_別紙(様式)8以降_?" xfId="69"/>
    <cellStyle name="標準_Sheet1" xfId="70"/>
    <cellStyle name="標準_Sheet1_添付書類（様式１～11【8抜き】）" xfId="71"/>
    <cellStyle name="標準_timitutuusyo" xfId="72"/>
    <cellStyle name="標準_介護老人福祉施設（加算届）" xfId="73"/>
    <cellStyle name="標準_介護老人福祉施設（加算届）_福岡市" xfId="74"/>
    <cellStyle name="標準_介護老人福祉施設（加算届）_福岡市_1" xfId="75"/>
    <cellStyle name="標準_介護老人福祉施設（加算届）_福岡市_2" xfId="76"/>
    <cellStyle name="標準_別紙1　介護給付費算定に係る体制届一式（定期巡回・随時対応型訪問介護看護）" xfId="77"/>
    <cellStyle name="標準_別紙1　介護給付費算定に係る体制届一式（定期巡回・随時対応型訪問介護看護）_1" xfId="78"/>
    <cellStyle name="標準_別紙1　介護給付費算定に係る体制届一式（定期巡回・随時対応型訪問介護看護）_2" xfId="79"/>
    <cellStyle name="標準_別紙1　介護給付費算定に係る体制届一式（定期巡回・随時対応型訪問介護看護）_3" xfId="80"/>
    <cellStyle name="標準_別紙1　介護給付費算定に係る体制届一式（定期巡回・随時対応型訪問介護看護）_別紙1　介護給付費算定に係る体制届一式（定期巡回・随時対応型訪問介護看護）" xfId="81"/>
    <cellStyle name="標準_別紙1　介護給付費算定に係る体制状況一覧表（地域密着型事業所）" xfId="82"/>
    <cellStyle name="標準_別紙1　介護給付費算定に係る体制状況一覧表（地域密着型事業所）_1" xfId="83"/>
    <cellStyle name="標準_別紙1　介護給付費算定に係る体制状況一覧表（地域密着型事業所）_2" xfId="84"/>
    <cellStyle name="標準_別紙1　介護給付費算定に係る体制状況一覧表（地域密着型事業所）_3" xfId="85"/>
    <cellStyle name="標準_別紙７（勤務表）" xfId="86"/>
    <cellStyle name="標準_割引率（地密）" xfId="87"/>
    <cellStyle name="標準_加算届出書H1804" xfId="88"/>
    <cellStyle name="標準_勤務形態一覧表" xfId="89"/>
    <cellStyle name="標準_勤務形態一覧表_1" xfId="90"/>
    <cellStyle name="標準_勤務形態一覧表_2" xfId="91"/>
    <cellStyle name="標準_地域密着介護老人福祉施設（加算届）" xfId="92"/>
    <cellStyle name="標準_大牟田GH_1" xfId="93"/>
    <cellStyle name="標準_大牟田GH_2" xfId="94"/>
    <cellStyle name="標準_大牟田GH_3" xfId="95"/>
    <cellStyle name="標準_大牟田特養" xfId="96"/>
    <cellStyle name="標準_大牟田特養_1" xfId="97"/>
    <cellStyle name="標準_大牟田特養_2" xfId="98"/>
    <cellStyle name="標準_大牟田特養_3" xfId="99"/>
    <cellStyle name="標準_時間延長サービス" xfId="100"/>
    <cellStyle name="標準_添付書類（様式１～11【8抜き】）" xfId="101"/>
    <cellStyle name="標準_特定施設（加算届）" xfId="102"/>
    <cellStyle name="標準_特定施設（加算届）_福岡市" xfId="103"/>
    <cellStyle name="標準_療養型医療施設（加算届）" xfId="104"/>
    <cellStyle name="標準_短期入所生活（加算届）" xfId="105"/>
    <cellStyle name="標準_福岡市" xfId="106"/>
    <cellStyle name="標準_福岡市_1" xfId="107"/>
    <cellStyle name="標準_福岡市_2" xfId="108"/>
    <cellStyle name="標準_福岡市_3" xfId="109"/>
    <cellStyle name="標準_福岡市_4" xfId="110"/>
    <cellStyle name="標準_福岡市_5" xfId="111"/>
    <cellStyle name="標準_福岡市_6" xfId="112"/>
    <cellStyle name="標準_福岡市_7" xfId="113"/>
    <cellStyle name="標準_訪問介護（加算届）" xfId="114"/>
    <cellStyle name="標準_訪問介護（加算届）_福岡市" xfId="115"/>
    <cellStyle name="標準_通所介護（加算届）" xfId="116"/>
    <cellStyle name="標準_通所介護（加算届）_福岡市" xfId="117"/>
    <cellStyle name="標準_通所介護（状況一覧）" xfId="118"/>
    <cellStyle name="標準_（参考様式）サービス提供体制強化加算に関する計算書_新規 JUST Calc ブック(xlsx)" xfId="119"/>
    <cellStyle name="標準_（参考様式）通所介護等において感染症又は災害の発生を理由とする利用者数の減少が一定以上生じている場合-届出様式例・参考計算シート" xfId="12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theme" Target="theme/theme1.xml" /><Relationship Id="rId39" Type="http://schemas.openxmlformats.org/officeDocument/2006/relationships/sharedStrings" Target="sharedStrings.xml" /><Relationship Id="rId4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1297940</xdr:colOff>
      <xdr:row>74</xdr:row>
      <xdr:rowOff>0</xdr:rowOff>
    </xdr:from>
    <xdr:to xmlns:xdr="http://schemas.openxmlformats.org/drawingml/2006/spreadsheetDrawing">
      <xdr:col>4</xdr:col>
      <xdr:colOff>1718310</xdr:colOff>
      <xdr:row>74</xdr:row>
      <xdr:rowOff>0</xdr:rowOff>
    </xdr:to>
    <xdr:sp macro="" textlink="">
      <xdr:nvSpPr>
        <xdr:cNvPr id="2" name="Text Box 6"/>
        <xdr:cNvSpPr txBox="1"/>
      </xdr:nvSpPr>
      <xdr:spPr>
        <a:xfrm>
          <a:off x="4032885" y="18183225"/>
          <a:ext cx="4203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242570</xdr:colOff>
      <xdr:row>74</xdr:row>
      <xdr:rowOff>0</xdr:rowOff>
    </xdr:from>
    <xdr:to xmlns:xdr="http://schemas.openxmlformats.org/drawingml/2006/spreadsheetDrawing">
      <xdr:col>1</xdr:col>
      <xdr:colOff>242570</xdr:colOff>
      <xdr:row>74</xdr:row>
      <xdr:rowOff>0</xdr:rowOff>
    </xdr:to>
    <xdr:sp macro="" textlink="">
      <xdr:nvSpPr>
        <xdr:cNvPr id="3" name="Text Box 7"/>
        <xdr:cNvSpPr txBox="1"/>
      </xdr:nvSpPr>
      <xdr:spPr>
        <a:xfrm>
          <a:off x="485140" y="18183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4" name="Text Box 8"/>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1362075</xdr:colOff>
      <xdr:row>74</xdr:row>
      <xdr:rowOff>0</xdr:rowOff>
    </xdr:from>
    <xdr:to xmlns:xdr="http://schemas.openxmlformats.org/drawingml/2006/spreadsheetDrawing">
      <xdr:col>4</xdr:col>
      <xdr:colOff>1783080</xdr:colOff>
      <xdr:row>74</xdr:row>
      <xdr:rowOff>0</xdr:rowOff>
    </xdr:to>
    <xdr:sp macro="" textlink="">
      <xdr:nvSpPr>
        <xdr:cNvPr id="5" name="Text Box 9"/>
        <xdr:cNvSpPr txBox="1"/>
      </xdr:nvSpPr>
      <xdr:spPr>
        <a:xfrm>
          <a:off x="4097020" y="18183225"/>
          <a:ext cx="421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6" name="Text Box 10"/>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1297940</xdr:colOff>
      <xdr:row>74</xdr:row>
      <xdr:rowOff>0</xdr:rowOff>
    </xdr:from>
    <xdr:to xmlns:xdr="http://schemas.openxmlformats.org/drawingml/2006/spreadsheetDrawing">
      <xdr:col>4</xdr:col>
      <xdr:colOff>1718310</xdr:colOff>
      <xdr:row>74</xdr:row>
      <xdr:rowOff>0</xdr:rowOff>
    </xdr:to>
    <xdr:sp macro="" textlink="">
      <xdr:nvSpPr>
        <xdr:cNvPr id="7" name="Text Box 17"/>
        <xdr:cNvSpPr txBox="1"/>
      </xdr:nvSpPr>
      <xdr:spPr>
        <a:xfrm>
          <a:off x="4032885" y="18183225"/>
          <a:ext cx="4203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242570</xdr:colOff>
      <xdr:row>74</xdr:row>
      <xdr:rowOff>0</xdr:rowOff>
    </xdr:from>
    <xdr:to xmlns:xdr="http://schemas.openxmlformats.org/drawingml/2006/spreadsheetDrawing">
      <xdr:col>1</xdr:col>
      <xdr:colOff>242570</xdr:colOff>
      <xdr:row>74</xdr:row>
      <xdr:rowOff>0</xdr:rowOff>
    </xdr:to>
    <xdr:sp macro="" textlink="">
      <xdr:nvSpPr>
        <xdr:cNvPr id="8" name="Text Box 18"/>
        <xdr:cNvSpPr txBox="1"/>
      </xdr:nvSpPr>
      <xdr:spPr>
        <a:xfrm>
          <a:off x="485140" y="18183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9" name="Text Box 19"/>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1362075</xdr:colOff>
      <xdr:row>74</xdr:row>
      <xdr:rowOff>0</xdr:rowOff>
    </xdr:from>
    <xdr:to xmlns:xdr="http://schemas.openxmlformats.org/drawingml/2006/spreadsheetDrawing">
      <xdr:col>4</xdr:col>
      <xdr:colOff>1783080</xdr:colOff>
      <xdr:row>74</xdr:row>
      <xdr:rowOff>0</xdr:rowOff>
    </xdr:to>
    <xdr:sp macro="" textlink="">
      <xdr:nvSpPr>
        <xdr:cNvPr id="10" name="Text Box 20"/>
        <xdr:cNvSpPr txBox="1"/>
      </xdr:nvSpPr>
      <xdr:spPr>
        <a:xfrm>
          <a:off x="4097020" y="18183225"/>
          <a:ext cx="421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11" name="Text Box 21"/>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1297940</xdr:colOff>
      <xdr:row>74</xdr:row>
      <xdr:rowOff>0</xdr:rowOff>
    </xdr:from>
    <xdr:to xmlns:xdr="http://schemas.openxmlformats.org/drawingml/2006/spreadsheetDrawing">
      <xdr:col>4</xdr:col>
      <xdr:colOff>1718310</xdr:colOff>
      <xdr:row>74</xdr:row>
      <xdr:rowOff>0</xdr:rowOff>
    </xdr:to>
    <xdr:sp macro="" textlink="">
      <xdr:nvSpPr>
        <xdr:cNvPr id="12" name="Text Box 28"/>
        <xdr:cNvSpPr txBox="1"/>
      </xdr:nvSpPr>
      <xdr:spPr>
        <a:xfrm>
          <a:off x="4032885" y="18183225"/>
          <a:ext cx="4203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242570</xdr:colOff>
      <xdr:row>74</xdr:row>
      <xdr:rowOff>0</xdr:rowOff>
    </xdr:from>
    <xdr:to xmlns:xdr="http://schemas.openxmlformats.org/drawingml/2006/spreadsheetDrawing">
      <xdr:col>1</xdr:col>
      <xdr:colOff>242570</xdr:colOff>
      <xdr:row>74</xdr:row>
      <xdr:rowOff>0</xdr:rowOff>
    </xdr:to>
    <xdr:sp macro="" textlink="">
      <xdr:nvSpPr>
        <xdr:cNvPr id="13" name="Text Box 29"/>
        <xdr:cNvSpPr txBox="1"/>
      </xdr:nvSpPr>
      <xdr:spPr>
        <a:xfrm>
          <a:off x="485140" y="18183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14" name="Text Box 30"/>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1362075</xdr:colOff>
      <xdr:row>74</xdr:row>
      <xdr:rowOff>0</xdr:rowOff>
    </xdr:from>
    <xdr:to xmlns:xdr="http://schemas.openxmlformats.org/drawingml/2006/spreadsheetDrawing">
      <xdr:col>4</xdr:col>
      <xdr:colOff>1783080</xdr:colOff>
      <xdr:row>74</xdr:row>
      <xdr:rowOff>0</xdr:rowOff>
    </xdr:to>
    <xdr:sp macro="" textlink="">
      <xdr:nvSpPr>
        <xdr:cNvPr id="15" name="Text Box 31"/>
        <xdr:cNvSpPr txBox="1"/>
      </xdr:nvSpPr>
      <xdr:spPr>
        <a:xfrm>
          <a:off x="4097020" y="18183225"/>
          <a:ext cx="421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16" name="Text Box 32"/>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1297940</xdr:colOff>
      <xdr:row>74</xdr:row>
      <xdr:rowOff>0</xdr:rowOff>
    </xdr:from>
    <xdr:to xmlns:xdr="http://schemas.openxmlformats.org/drawingml/2006/spreadsheetDrawing">
      <xdr:col>4</xdr:col>
      <xdr:colOff>1718310</xdr:colOff>
      <xdr:row>74</xdr:row>
      <xdr:rowOff>0</xdr:rowOff>
    </xdr:to>
    <xdr:sp macro="" textlink="">
      <xdr:nvSpPr>
        <xdr:cNvPr id="17" name="Text Box 39"/>
        <xdr:cNvSpPr txBox="1"/>
      </xdr:nvSpPr>
      <xdr:spPr>
        <a:xfrm>
          <a:off x="4032885" y="18183225"/>
          <a:ext cx="4203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242570</xdr:colOff>
      <xdr:row>74</xdr:row>
      <xdr:rowOff>0</xdr:rowOff>
    </xdr:from>
    <xdr:to xmlns:xdr="http://schemas.openxmlformats.org/drawingml/2006/spreadsheetDrawing">
      <xdr:col>1</xdr:col>
      <xdr:colOff>242570</xdr:colOff>
      <xdr:row>74</xdr:row>
      <xdr:rowOff>0</xdr:rowOff>
    </xdr:to>
    <xdr:sp macro="" textlink="">
      <xdr:nvSpPr>
        <xdr:cNvPr id="18" name="Text Box 40"/>
        <xdr:cNvSpPr txBox="1"/>
      </xdr:nvSpPr>
      <xdr:spPr>
        <a:xfrm>
          <a:off x="485140" y="18183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19" name="Text Box 41"/>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1362075</xdr:colOff>
      <xdr:row>74</xdr:row>
      <xdr:rowOff>0</xdr:rowOff>
    </xdr:from>
    <xdr:to xmlns:xdr="http://schemas.openxmlformats.org/drawingml/2006/spreadsheetDrawing">
      <xdr:col>4</xdr:col>
      <xdr:colOff>1783080</xdr:colOff>
      <xdr:row>74</xdr:row>
      <xdr:rowOff>0</xdr:rowOff>
    </xdr:to>
    <xdr:sp macro="" textlink="">
      <xdr:nvSpPr>
        <xdr:cNvPr id="20" name="Text Box 42"/>
        <xdr:cNvSpPr txBox="1"/>
      </xdr:nvSpPr>
      <xdr:spPr>
        <a:xfrm>
          <a:off x="4097020" y="18183225"/>
          <a:ext cx="421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1346200</xdr:colOff>
      <xdr:row>74</xdr:row>
      <xdr:rowOff>0</xdr:rowOff>
    </xdr:from>
    <xdr:to xmlns:xdr="http://schemas.openxmlformats.org/drawingml/2006/spreadsheetDrawing">
      <xdr:col>4</xdr:col>
      <xdr:colOff>1776095</xdr:colOff>
      <xdr:row>74</xdr:row>
      <xdr:rowOff>0</xdr:rowOff>
    </xdr:to>
    <xdr:sp macro="" textlink="">
      <xdr:nvSpPr>
        <xdr:cNvPr id="21" name="Text Box 43"/>
        <xdr:cNvSpPr txBox="1"/>
      </xdr:nvSpPr>
      <xdr:spPr>
        <a:xfrm>
          <a:off x="4081145" y="18183225"/>
          <a:ext cx="4298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20955</xdr:colOff>
      <xdr:row>38</xdr:row>
      <xdr:rowOff>0</xdr:rowOff>
    </xdr:from>
    <xdr:to xmlns:xdr="http://schemas.openxmlformats.org/drawingml/2006/spreadsheetDrawing">
      <xdr:col>18</xdr:col>
      <xdr:colOff>0</xdr:colOff>
      <xdr:row>39</xdr:row>
      <xdr:rowOff>147320</xdr:rowOff>
    </xdr:to>
    <xdr:sp macro="" textlink="">
      <xdr:nvSpPr>
        <xdr:cNvPr id="2" name="Line 1"/>
        <xdr:cNvSpPr>
          <a:spLocks noChangeShapeType="1"/>
        </xdr:cNvSpPr>
      </xdr:nvSpPr>
      <xdr:spPr>
        <a:xfrm flipH="1">
          <a:off x="1332230" y="6412865"/>
          <a:ext cx="3286125" cy="24257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20955</xdr:colOff>
      <xdr:row>56</xdr:row>
      <xdr:rowOff>156845</xdr:rowOff>
    </xdr:from>
    <xdr:to xmlns:xdr="http://schemas.openxmlformats.org/drawingml/2006/spreadsheetDrawing">
      <xdr:col>17</xdr:col>
      <xdr:colOff>179070</xdr:colOff>
      <xdr:row>58</xdr:row>
      <xdr:rowOff>147320</xdr:rowOff>
    </xdr:to>
    <xdr:sp macro="" textlink="">
      <xdr:nvSpPr>
        <xdr:cNvPr id="3" name="Line 2"/>
        <xdr:cNvSpPr>
          <a:spLocks noChangeShapeType="1"/>
        </xdr:cNvSpPr>
      </xdr:nvSpPr>
      <xdr:spPr>
        <a:xfrm flipH="1">
          <a:off x="1332230" y="9939020"/>
          <a:ext cx="3189605" cy="2571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64135</xdr:colOff>
      <xdr:row>5</xdr:row>
      <xdr:rowOff>0</xdr:rowOff>
    </xdr:from>
    <xdr:to xmlns:xdr="http://schemas.openxmlformats.org/drawingml/2006/spreadsheetDrawing">
      <xdr:col>29</xdr:col>
      <xdr:colOff>128270</xdr:colOff>
      <xdr:row>6</xdr:row>
      <xdr:rowOff>19050</xdr:rowOff>
    </xdr:to>
    <xdr:sp macro="" textlink="" fLocksText="0">
      <xdr:nvSpPr>
        <xdr:cNvPr id="2" name="大かっこ 1"/>
        <xdr:cNvSpPr/>
      </xdr:nvSpPr>
      <xdr:spPr>
        <a:xfrm>
          <a:off x="313690" y="857250"/>
          <a:ext cx="7505065"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143510</xdr:colOff>
      <xdr:row>3</xdr:row>
      <xdr:rowOff>76835</xdr:rowOff>
    </xdr:from>
    <xdr:to xmlns:xdr="http://schemas.openxmlformats.org/drawingml/2006/spreadsheetDrawing">
      <xdr:col>5</xdr:col>
      <xdr:colOff>305435</xdr:colOff>
      <xdr:row>4</xdr:row>
      <xdr:rowOff>238760</xdr:rowOff>
    </xdr:to>
    <xdr:sp macro="" textlink="">
      <xdr:nvSpPr>
        <xdr:cNvPr id="2" name="右中かっこ 3"/>
        <xdr:cNvSpPr/>
      </xdr:nvSpPr>
      <xdr:spPr>
        <a:xfrm>
          <a:off x="4086225" y="829310"/>
          <a:ext cx="16192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81</xdr:row>
      <xdr:rowOff>95250</xdr:rowOff>
    </xdr:from>
    <xdr:to xmlns:xdr="http://schemas.openxmlformats.org/drawingml/2006/spreadsheetDrawing">
      <xdr:col>15</xdr:col>
      <xdr:colOff>443230</xdr:colOff>
      <xdr:row>90</xdr:row>
      <xdr:rowOff>133350</xdr:rowOff>
    </xdr:to>
    <xdr:sp macro="" textlink="">
      <xdr:nvSpPr>
        <xdr:cNvPr id="3" name="正方形/長方形 4"/>
        <xdr:cNvSpPr/>
      </xdr:nvSpPr>
      <xdr:spPr>
        <a:xfrm>
          <a:off x="92075" y="18983325"/>
          <a:ext cx="943737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386080</xdr:colOff>
      <xdr:row>2</xdr:row>
      <xdr:rowOff>9525</xdr:rowOff>
    </xdr:from>
    <xdr:to xmlns:xdr="http://schemas.openxmlformats.org/drawingml/2006/spreadsheetDrawing">
      <xdr:col>5</xdr:col>
      <xdr:colOff>814705</xdr:colOff>
      <xdr:row>6</xdr:row>
      <xdr:rowOff>85725</xdr:rowOff>
    </xdr:to>
    <xdr:sp macro="" textlink="">
      <xdr:nvSpPr>
        <xdr:cNvPr id="2" name="正方形/長方形 1"/>
        <xdr:cNvSpPr/>
      </xdr:nvSpPr>
      <xdr:spPr>
        <a:xfrm>
          <a:off x="3471545" y="485775"/>
          <a:ext cx="507174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5</xdr:col>
      <xdr:colOff>4445</xdr:colOff>
      <xdr:row>3</xdr:row>
      <xdr:rowOff>204470</xdr:rowOff>
    </xdr:to>
    <xdr:sp macro="" textlink="">
      <xdr:nvSpPr>
        <xdr:cNvPr id="2" name="正方形/長方形 4"/>
        <xdr:cNvSpPr/>
      </xdr:nvSpPr>
      <xdr:spPr>
        <a:xfrm>
          <a:off x="0" y="257175"/>
          <a:ext cx="1367155" cy="718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3.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4.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5.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6.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114"/>
  <sheetViews>
    <sheetView tabSelected="1" view="pageBreakPreview" zoomScale="90" zoomScaleSheetLayoutView="90" workbookViewId="0">
      <pane ySplit="4" topLeftCell="A5" activePane="bottomLeft" state="frozen"/>
      <selection pane="bottomLeft" sqref="A1:G1"/>
    </sheetView>
  </sheetViews>
  <sheetFormatPr defaultRowHeight="11.25"/>
  <cols>
    <col min="1" max="1" width="1.625" style="1" customWidth="1"/>
    <col min="2" max="2" width="27.83203125" style="1" customWidth="1"/>
    <col min="3" max="3" width="6.1640625" style="1" customWidth="1"/>
    <col min="4" max="4" width="2.625" style="2" customWidth="1"/>
    <col min="5" max="5" width="2.625" style="3" customWidth="1"/>
    <col min="6" max="6" width="56.6640625" style="1" customWidth="1"/>
    <col min="7" max="7" width="39.1640625" style="4" customWidth="1"/>
    <col min="8" max="16383" width="9" style="1" customWidth="1"/>
    <col min="16384" max="16384" width="9.33203125" style="1" customWidth="1"/>
  </cols>
  <sheetData>
    <row r="1" spans="1:7" ht="30" customHeight="1">
      <c r="A1" s="7" t="s">
        <v>378</v>
      </c>
      <c r="B1" s="16"/>
      <c r="C1" s="16"/>
      <c r="D1" s="16"/>
      <c r="E1" s="16"/>
      <c r="F1" s="16"/>
      <c r="G1" s="16"/>
    </row>
    <row r="2" spans="1:7" ht="12" customHeight="1"/>
    <row r="3" spans="1:7" ht="12" customHeight="1">
      <c r="A3" s="1" t="s">
        <v>541</v>
      </c>
    </row>
    <row r="4" spans="1:7" s="5" customFormat="1" ht="60" customHeight="1">
      <c r="A4" s="8" t="s">
        <v>264</v>
      </c>
      <c r="B4" s="17"/>
      <c r="C4" s="44" t="s">
        <v>553</v>
      </c>
      <c r="D4" s="8" t="s">
        <v>548</v>
      </c>
      <c r="E4" s="68"/>
      <c r="F4" s="17"/>
      <c r="G4" s="92" t="s">
        <v>8</v>
      </c>
    </row>
    <row r="5" spans="1:7" s="5" customFormat="1" ht="24" customHeight="1">
      <c r="A5" s="9" t="s">
        <v>749</v>
      </c>
      <c r="B5" s="18"/>
      <c r="C5" s="45" t="s">
        <v>13</v>
      </c>
      <c r="D5" s="62" t="s">
        <v>86</v>
      </c>
      <c r="E5" s="69" t="s">
        <v>1488</v>
      </c>
      <c r="F5" s="80"/>
      <c r="G5" s="93"/>
    </row>
    <row r="6" spans="1:7" s="5" customFormat="1" ht="22.5" customHeight="1">
      <c r="A6" s="10"/>
      <c r="B6" s="19"/>
      <c r="C6" s="46" t="s">
        <v>13</v>
      </c>
      <c r="D6" s="62" t="s">
        <v>86</v>
      </c>
      <c r="E6" s="70" t="s">
        <v>753</v>
      </c>
      <c r="F6" s="81"/>
      <c r="G6" s="93" t="s">
        <v>249</v>
      </c>
    </row>
    <row r="7" spans="1:7" s="5" customFormat="1" ht="18" customHeight="1">
      <c r="A7" s="10"/>
      <c r="B7" s="19"/>
      <c r="C7" s="45" t="s">
        <v>13</v>
      </c>
      <c r="D7" s="62" t="s">
        <v>86</v>
      </c>
      <c r="E7" s="70" t="s">
        <v>585</v>
      </c>
      <c r="F7" s="81"/>
      <c r="G7" s="93"/>
    </row>
    <row r="8" spans="1:7" s="5" customFormat="1" ht="12" customHeight="1">
      <c r="A8" s="10"/>
      <c r="B8" s="19"/>
      <c r="C8" s="47" t="s">
        <v>13</v>
      </c>
      <c r="D8" s="63" t="s">
        <v>86</v>
      </c>
      <c r="E8" s="71" t="s">
        <v>751</v>
      </c>
      <c r="G8" s="94" t="s">
        <v>374</v>
      </c>
    </row>
    <row r="9" spans="1:7" s="5" customFormat="1" ht="12" customHeight="1">
      <c r="A9" s="10"/>
      <c r="B9" s="19"/>
      <c r="C9" s="48"/>
      <c r="D9" s="63"/>
      <c r="E9" s="72" t="s">
        <v>82</v>
      </c>
      <c r="F9" s="82" t="s">
        <v>296</v>
      </c>
      <c r="G9" s="95"/>
    </row>
    <row r="10" spans="1:7" s="5" customFormat="1" ht="12" customHeight="1">
      <c r="A10" s="10"/>
      <c r="B10" s="19"/>
      <c r="C10" s="48"/>
      <c r="D10" s="63"/>
      <c r="E10" s="71"/>
      <c r="G10" s="95"/>
    </row>
    <row r="11" spans="1:7" s="5" customFormat="1" ht="12" customHeight="1">
      <c r="A11" s="10"/>
      <c r="B11" s="19"/>
      <c r="C11" s="49"/>
      <c r="D11" s="63"/>
      <c r="E11" s="71"/>
      <c r="G11" s="96"/>
    </row>
    <row r="12" spans="1:7" s="5" customFormat="1" ht="30" customHeight="1">
      <c r="A12" s="11"/>
      <c r="B12" s="20" t="s">
        <v>468</v>
      </c>
      <c r="C12" s="50" t="s">
        <v>13</v>
      </c>
      <c r="D12" s="64"/>
      <c r="E12" s="73"/>
      <c r="F12" s="83"/>
      <c r="G12" s="93"/>
    </row>
    <row r="13" spans="1:7" s="5" customFormat="1" ht="30" customHeight="1">
      <c r="A13" s="11"/>
      <c r="B13" s="20" t="s">
        <v>137</v>
      </c>
      <c r="C13" s="50" t="s">
        <v>13</v>
      </c>
      <c r="D13" s="62" t="s">
        <v>86</v>
      </c>
      <c r="E13" s="74" t="s">
        <v>592</v>
      </c>
      <c r="F13" s="84"/>
      <c r="G13" s="93"/>
    </row>
    <row r="14" spans="1:7" ht="18" customHeight="1">
      <c r="A14" s="12"/>
      <c r="B14" s="21" t="s">
        <v>544</v>
      </c>
      <c r="C14" s="51"/>
      <c r="D14" s="65"/>
      <c r="E14" s="75"/>
      <c r="F14" s="85"/>
      <c r="G14" s="97"/>
    </row>
    <row r="15" spans="1:7" ht="18" customHeight="1">
      <c r="A15" s="12"/>
      <c r="B15" s="22" t="s">
        <v>680</v>
      </c>
      <c r="C15" s="52"/>
      <c r="D15" s="65"/>
      <c r="E15" s="75"/>
      <c r="F15" s="85"/>
      <c r="G15" s="95"/>
    </row>
    <row r="16" spans="1:7" ht="18" customHeight="1">
      <c r="A16" s="13"/>
      <c r="B16" s="23" t="s">
        <v>654</v>
      </c>
      <c r="C16" s="53" t="s">
        <v>13</v>
      </c>
      <c r="D16" s="62" t="s">
        <v>86</v>
      </c>
      <c r="E16" s="74" t="s">
        <v>98</v>
      </c>
      <c r="F16" s="84"/>
      <c r="G16" s="93" t="s">
        <v>549</v>
      </c>
    </row>
    <row r="17" spans="1:7" ht="47.25" customHeight="1">
      <c r="A17" s="13"/>
      <c r="B17" s="24"/>
      <c r="C17" s="54" t="s">
        <v>13</v>
      </c>
      <c r="D17" s="62" t="s">
        <v>86</v>
      </c>
      <c r="E17" s="74" t="str">
        <v>従業者の勤務の体制及び勤務形態一覧表＜参考様式21＞
※勤務形態一覧表については、最新の参考様式と以前の参考様式をつけております。提出する際は、どちらか使いやすい方のみで構いません。</v>
      </c>
      <c r="F17" s="84"/>
      <c r="G17" s="93"/>
    </row>
    <row r="18" spans="1:7" ht="18" customHeight="1">
      <c r="A18" s="13"/>
      <c r="B18" s="25" t="s">
        <v>545</v>
      </c>
      <c r="C18" s="53" t="s">
        <v>13</v>
      </c>
      <c r="D18" s="62" t="s">
        <v>86</v>
      </c>
      <c r="E18" s="74" t="s">
        <v>98</v>
      </c>
      <c r="F18" s="84"/>
      <c r="G18" s="93" t="s">
        <v>549</v>
      </c>
    </row>
    <row r="19" spans="1:7" ht="47.25" customHeight="1">
      <c r="A19" s="13"/>
      <c r="B19" s="26"/>
      <c r="C19" s="55" t="s">
        <v>13</v>
      </c>
      <c r="D19" s="62" t="s">
        <v>86</v>
      </c>
      <c r="E19" s="74" t="str">
        <v>従業者の勤務の体制及び勤務形態一覧表＜参考様式21＞
※勤務形態一覧表については、最新の参考様式と以前の参考様式をつけております。提出する際は、どちらか使いやすい方のみで構いません。</v>
      </c>
      <c r="F19" s="84"/>
      <c r="G19" s="93" t="s">
        <v>705</v>
      </c>
    </row>
    <row r="20" spans="1:7" ht="18" customHeight="1">
      <c r="A20" s="13"/>
      <c r="B20" s="26"/>
      <c r="C20" s="53" t="s">
        <v>13</v>
      </c>
      <c r="D20" s="66" t="s">
        <v>86</v>
      </c>
      <c r="E20" s="76" t="s">
        <v>474</v>
      </c>
      <c r="F20" s="86"/>
      <c r="G20" s="98" t="s">
        <v>549</v>
      </c>
    </row>
    <row r="21" spans="1:7" ht="18" customHeight="1">
      <c r="A21" s="13"/>
      <c r="B21" s="27"/>
      <c r="C21" s="56" t="s">
        <v>13</v>
      </c>
      <c r="D21" s="66" t="s">
        <v>86</v>
      </c>
      <c r="E21" s="76" t="s">
        <v>95</v>
      </c>
      <c r="F21" s="86"/>
      <c r="G21" s="98" t="s">
        <v>728</v>
      </c>
    </row>
    <row r="22" spans="1:7" ht="18" customHeight="1">
      <c r="A22" s="13"/>
      <c r="B22" s="20" t="s">
        <v>159</v>
      </c>
      <c r="C22" s="57"/>
      <c r="D22" s="65"/>
      <c r="E22" s="75"/>
      <c r="F22" s="85"/>
      <c r="G22" s="93"/>
    </row>
    <row r="23" spans="1:7" ht="18" customHeight="1">
      <c r="A23" s="13"/>
      <c r="B23" s="28" t="s">
        <v>681</v>
      </c>
      <c r="C23" s="58" t="s">
        <v>13</v>
      </c>
      <c r="D23" s="63" t="s">
        <v>86</v>
      </c>
      <c r="E23" s="77" t="s">
        <v>98</v>
      </c>
      <c r="F23" s="87"/>
      <c r="G23" s="98" t="s">
        <v>549</v>
      </c>
    </row>
    <row r="24" spans="1:7" ht="56.25" customHeight="1">
      <c r="A24" s="13"/>
      <c r="B24" s="29"/>
      <c r="C24" s="56" t="s">
        <v>13</v>
      </c>
      <c r="D24" s="62" t="s">
        <v>86</v>
      </c>
      <c r="E24" s="74" t="s">
        <v>362</v>
      </c>
      <c r="F24" s="84"/>
      <c r="G24" s="98" t="s">
        <v>729</v>
      </c>
    </row>
    <row r="25" spans="1:7" ht="18" customHeight="1">
      <c r="A25" s="13"/>
      <c r="B25" s="25" t="s">
        <v>257</v>
      </c>
      <c r="C25" s="53" t="s">
        <v>13</v>
      </c>
      <c r="D25" s="66" t="s">
        <v>86</v>
      </c>
      <c r="E25" s="76" t="s">
        <v>98</v>
      </c>
      <c r="F25" s="86"/>
      <c r="G25" s="98" t="s">
        <v>549</v>
      </c>
    </row>
    <row r="26" spans="1:7" ht="45.4" customHeight="1">
      <c r="A26" s="13"/>
      <c r="B26" s="27"/>
      <c r="C26" s="56" t="s">
        <v>13</v>
      </c>
      <c r="D26" s="66" t="s">
        <v>86</v>
      </c>
      <c r="E26" s="78" t="s">
        <v>710</v>
      </c>
      <c r="F26" s="88"/>
      <c r="G26" s="98" t="s">
        <v>667</v>
      </c>
    </row>
    <row r="27" spans="1:7" ht="33" customHeight="1">
      <c r="A27" s="13"/>
      <c r="B27" s="30" t="s">
        <v>228</v>
      </c>
      <c r="C27" s="56" t="s">
        <v>13</v>
      </c>
      <c r="D27" s="66"/>
      <c r="E27" s="74" t="s">
        <v>1427</v>
      </c>
      <c r="F27" s="84"/>
      <c r="G27" s="98"/>
    </row>
    <row r="28" spans="1:7" ht="33" customHeight="1">
      <c r="A28" s="13"/>
      <c r="B28" s="30" t="s">
        <v>607</v>
      </c>
      <c r="C28" s="56" t="s">
        <v>13</v>
      </c>
      <c r="D28" s="66"/>
      <c r="E28" s="74" t="s">
        <v>1427</v>
      </c>
      <c r="F28" s="84"/>
      <c r="G28" s="98"/>
    </row>
    <row r="29" spans="1:7" ht="49.5" customHeight="1">
      <c r="A29" s="13"/>
      <c r="B29" s="25" t="s">
        <v>644</v>
      </c>
      <c r="C29" s="53" t="s">
        <v>13</v>
      </c>
      <c r="D29" s="66" t="s">
        <v>86</v>
      </c>
      <c r="E29" s="74" t="str">
        <v>従業者の勤務の体制及び勤務形態一覧表＜参考様式21＞
※勤務形態一覧表については、最新の参考様式と以前の参考様式をつけております。提出する際は、どちらか使いやすい方のみで構いません。</v>
      </c>
      <c r="F29" s="84"/>
      <c r="G29" s="98" t="s">
        <v>732</v>
      </c>
    </row>
    <row r="30" spans="1:7" ht="31.5">
      <c r="A30" s="13"/>
      <c r="B30" s="26"/>
      <c r="C30" s="55" t="s">
        <v>13</v>
      </c>
      <c r="D30" s="66" t="s">
        <v>86</v>
      </c>
      <c r="E30" s="78" t="s">
        <v>1070</v>
      </c>
      <c r="F30" s="88"/>
      <c r="G30" s="98" t="s">
        <v>733</v>
      </c>
    </row>
    <row r="31" spans="1:7" ht="31.5">
      <c r="A31" s="13"/>
      <c r="B31" s="26"/>
      <c r="C31" s="56" t="s">
        <v>13</v>
      </c>
      <c r="D31" s="66" t="s">
        <v>86</v>
      </c>
      <c r="E31" s="78" t="s">
        <v>569</v>
      </c>
      <c r="F31" s="88"/>
      <c r="G31" s="98" t="s">
        <v>733</v>
      </c>
    </row>
    <row r="32" spans="1:7" ht="33.200000000000003" customHeight="1">
      <c r="A32" s="13"/>
      <c r="B32" s="27"/>
      <c r="C32" s="56" t="s">
        <v>13</v>
      </c>
      <c r="D32" s="66" t="s">
        <v>86</v>
      </c>
      <c r="E32" s="76" t="s">
        <v>342</v>
      </c>
      <c r="F32" s="86"/>
      <c r="G32" s="98" t="s">
        <v>663</v>
      </c>
    </row>
    <row r="33" spans="1:7" ht="36" customHeight="1">
      <c r="A33" s="13"/>
      <c r="B33" s="31" t="s">
        <v>682</v>
      </c>
      <c r="C33" s="55" t="s">
        <v>13</v>
      </c>
      <c r="D33" s="62" t="s">
        <v>86</v>
      </c>
      <c r="E33" s="74" t="s">
        <v>1050</v>
      </c>
      <c r="F33" s="84"/>
      <c r="G33" s="93"/>
    </row>
    <row r="34" spans="1:7" ht="36" customHeight="1">
      <c r="A34" s="13"/>
      <c r="B34" s="32"/>
      <c r="C34" s="59" t="s">
        <v>13</v>
      </c>
      <c r="D34" s="66" t="s">
        <v>86</v>
      </c>
      <c r="E34" s="76" t="s">
        <v>1078</v>
      </c>
      <c r="F34" s="86"/>
      <c r="G34" s="98"/>
    </row>
    <row r="35" spans="1:7" ht="36" customHeight="1">
      <c r="A35" s="13"/>
      <c r="B35" s="32"/>
      <c r="C35" s="59" t="s">
        <v>13</v>
      </c>
      <c r="D35" s="66" t="s">
        <v>86</v>
      </c>
      <c r="E35" s="76" t="s">
        <v>1469</v>
      </c>
      <c r="F35" s="86"/>
      <c r="G35" s="98"/>
    </row>
    <row r="36" spans="1:7" ht="36" customHeight="1">
      <c r="A36" s="13"/>
      <c r="B36" s="23" t="s">
        <v>684</v>
      </c>
      <c r="C36" s="55" t="s">
        <v>13</v>
      </c>
      <c r="D36" s="66" t="s">
        <v>86</v>
      </c>
      <c r="E36" s="78" t="s">
        <v>1051</v>
      </c>
      <c r="F36" s="88"/>
      <c r="G36" s="98"/>
    </row>
    <row r="37" spans="1:7" ht="36" customHeight="1">
      <c r="A37" s="13"/>
      <c r="B37" s="24"/>
      <c r="C37" s="55" t="s">
        <v>13</v>
      </c>
      <c r="D37" s="66" t="s">
        <v>86</v>
      </c>
      <c r="E37" s="78" t="s">
        <v>1267</v>
      </c>
      <c r="F37" s="88"/>
      <c r="G37" s="98" t="s">
        <v>1185</v>
      </c>
    </row>
    <row r="38" spans="1:7" ht="36" customHeight="1">
      <c r="A38" s="13"/>
      <c r="B38" s="24"/>
      <c r="C38" s="55" t="s">
        <v>13</v>
      </c>
      <c r="D38" s="66" t="s">
        <v>86</v>
      </c>
      <c r="E38" s="78" t="s">
        <v>909</v>
      </c>
      <c r="F38" s="88"/>
      <c r="G38" s="98" t="s">
        <v>1455</v>
      </c>
    </row>
    <row r="39" spans="1:7" ht="54" customHeight="1">
      <c r="A39" s="13"/>
      <c r="B39" s="33"/>
      <c r="C39" s="55" t="s">
        <v>13</v>
      </c>
      <c r="D39" s="66" t="s">
        <v>86</v>
      </c>
      <c r="E39" s="78" t="s">
        <v>1453</v>
      </c>
      <c r="F39" s="88"/>
      <c r="G39" s="98" t="s">
        <v>1454</v>
      </c>
    </row>
    <row r="40" spans="1:7" ht="18" customHeight="1">
      <c r="A40" s="13"/>
      <c r="B40" s="34" t="s">
        <v>450</v>
      </c>
      <c r="C40" s="53" t="s">
        <v>13</v>
      </c>
      <c r="D40" s="62" t="s">
        <v>86</v>
      </c>
      <c r="E40" s="74" t="s">
        <v>1053</v>
      </c>
      <c r="F40" s="84"/>
      <c r="G40" s="93"/>
    </row>
    <row r="41" spans="1:7" ht="47.25" customHeight="1">
      <c r="A41" s="13"/>
      <c r="B41" s="28"/>
      <c r="C41" s="53" t="s">
        <v>13</v>
      </c>
      <c r="D41" s="62" t="s">
        <v>86</v>
      </c>
      <c r="E41" s="74" t="str">
        <v>従業者の勤務の体制及び勤務形態一覧表＜参考様式21＞
※勤務形態一覧表については、最新の参考様式と以前の参考様式をつけております。提出する際は、どちらか使いやすい方のみで構いません。</v>
      </c>
      <c r="F41" s="84"/>
      <c r="G41" s="98" t="s">
        <v>732</v>
      </c>
    </row>
    <row r="42" spans="1:7" ht="18" customHeight="1">
      <c r="A42" s="13"/>
      <c r="B42" s="28"/>
      <c r="C42" s="53" t="s">
        <v>13</v>
      </c>
      <c r="D42" s="62" t="s">
        <v>86</v>
      </c>
      <c r="E42" s="74" t="s">
        <v>95</v>
      </c>
      <c r="F42" s="84"/>
      <c r="G42" s="93" t="s">
        <v>252</v>
      </c>
    </row>
    <row r="43" spans="1:7" ht="36" customHeight="1">
      <c r="A43" s="13"/>
      <c r="B43" s="28"/>
      <c r="C43" s="53" t="s">
        <v>13</v>
      </c>
      <c r="D43" s="62" t="s">
        <v>86</v>
      </c>
      <c r="E43" s="76" t="s">
        <v>711</v>
      </c>
      <c r="F43" s="86"/>
      <c r="G43" s="94" t="s">
        <v>104</v>
      </c>
    </row>
    <row r="44" spans="1:7" ht="24" customHeight="1">
      <c r="A44" s="13"/>
      <c r="B44" s="29"/>
      <c r="C44" s="53" t="s">
        <v>13</v>
      </c>
      <c r="D44" s="62" t="s">
        <v>86</v>
      </c>
      <c r="E44" s="76" t="s">
        <v>713</v>
      </c>
      <c r="F44" s="86"/>
      <c r="G44" s="96"/>
    </row>
    <row r="45" spans="1:7" ht="18" customHeight="1">
      <c r="A45" s="13"/>
      <c r="B45" s="25" t="s">
        <v>357</v>
      </c>
      <c r="C45" s="53" t="s">
        <v>13</v>
      </c>
      <c r="D45" s="62" t="s">
        <v>86</v>
      </c>
      <c r="E45" s="74" t="s">
        <v>1054</v>
      </c>
      <c r="F45" s="84"/>
      <c r="G45" s="93"/>
    </row>
    <row r="46" spans="1:7" ht="45.75" customHeight="1">
      <c r="A46" s="13"/>
      <c r="B46" s="26"/>
      <c r="C46" s="53" t="s">
        <v>13</v>
      </c>
      <c r="D46" s="62" t="s">
        <v>86</v>
      </c>
      <c r="E46" s="74" t="str">
        <v>従業者の勤務の体制及び勤務形態一覧表＜参考様式21＞
※勤務形態一覧表については、最新の参考様式と以前の参考様式をつけております。提出する際は、どちらか使いやすい方のみで構いません。</v>
      </c>
      <c r="F46" s="84"/>
      <c r="G46" s="98" t="s">
        <v>732</v>
      </c>
    </row>
    <row r="47" spans="1:7" ht="24.95" customHeight="1">
      <c r="A47" s="13"/>
      <c r="B47" s="35"/>
      <c r="C47" s="53" t="s">
        <v>13</v>
      </c>
      <c r="D47" s="62" t="s">
        <v>86</v>
      </c>
      <c r="E47" s="74" t="s">
        <v>211</v>
      </c>
      <c r="F47" s="89"/>
      <c r="G47" s="93" t="s">
        <v>736</v>
      </c>
    </row>
    <row r="48" spans="1:7" ht="24.95" customHeight="1">
      <c r="A48" s="13"/>
      <c r="B48" s="36"/>
      <c r="C48" s="53" t="s">
        <v>13</v>
      </c>
      <c r="D48" s="62" t="s">
        <v>86</v>
      </c>
      <c r="E48" s="74" t="s">
        <v>655</v>
      </c>
      <c r="F48" s="89"/>
      <c r="G48" s="93" t="s">
        <v>736</v>
      </c>
    </row>
    <row r="49" spans="1:7" ht="36" customHeight="1">
      <c r="A49" s="13"/>
      <c r="B49" s="31" t="s">
        <v>658</v>
      </c>
      <c r="C49" s="55" t="s">
        <v>13</v>
      </c>
      <c r="D49" s="66" t="s">
        <v>86</v>
      </c>
      <c r="E49" s="78" t="s">
        <v>1343</v>
      </c>
      <c r="F49" s="88"/>
      <c r="G49" s="98"/>
    </row>
    <row r="50" spans="1:7" ht="36" customHeight="1">
      <c r="A50" s="13"/>
      <c r="B50" s="32"/>
      <c r="C50" s="55" t="s">
        <v>13</v>
      </c>
      <c r="D50" s="66" t="s">
        <v>86</v>
      </c>
      <c r="E50" s="74" t="s">
        <v>1267</v>
      </c>
      <c r="F50" s="84"/>
      <c r="G50" s="96" t="s">
        <v>1185</v>
      </c>
    </row>
    <row r="51" spans="1:7" ht="36" customHeight="1">
      <c r="A51" s="13"/>
      <c r="B51" s="32"/>
      <c r="C51" s="55" t="s">
        <v>13</v>
      </c>
      <c r="D51" s="66" t="s">
        <v>86</v>
      </c>
      <c r="E51" s="74" t="s">
        <v>909</v>
      </c>
      <c r="F51" s="84"/>
      <c r="G51" s="96" t="s">
        <v>1455</v>
      </c>
    </row>
    <row r="52" spans="1:7" ht="46.5" customHeight="1">
      <c r="A52" s="13"/>
      <c r="B52" s="37"/>
      <c r="C52" s="55" t="s">
        <v>13</v>
      </c>
      <c r="D52" s="66" t="s">
        <v>86</v>
      </c>
      <c r="E52" s="74" t="s">
        <v>1453</v>
      </c>
      <c r="F52" s="84"/>
      <c r="G52" s="96" t="s">
        <v>1454</v>
      </c>
    </row>
    <row r="53" spans="1:7" ht="51" customHeight="1">
      <c r="A53" s="13"/>
      <c r="B53" s="38" t="s">
        <v>686</v>
      </c>
      <c r="C53" s="53" t="s">
        <v>13</v>
      </c>
      <c r="D53" s="62" t="s">
        <v>86</v>
      </c>
      <c r="E53" s="74" t="str">
        <v>従業者の勤務の体制及び勤務形態一覧表＜参考様式21＞
※勤務形態一覧表については、最新の参考様式と以前の参考様式をつけております。提出する際は、どちらか使いやすい方のみで構いません。</v>
      </c>
      <c r="F53" s="84"/>
      <c r="G53" s="97" t="s">
        <v>366</v>
      </c>
    </row>
    <row r="54" spans="1:7" ht="18" customHeight="1">
      <c r="A54" s="13"/>
      <c r="B54" s="39"/>
      <c r="C54" s="53" t="s">
        <v>13</v>
      </c>
      <c r="D54" s="62" t="s">
        <v>86</v>
      </c>
      <c r="E54" s="74" t="s">
        <v>127</v>
      </c>
      <c r="F54" s="84"/>
      <c r="G54" s="93"/>
    </row>
    <row r="55" spans="1:7" ht="18" customHeight="1">
      <c r="A55" s="13"/>
      <c r="B55" s="25" t="s">
        <v>122</v>
      </c>
      <c r="C55" s="53" t="s">
        <v>13</v>
      </c>
      <c r="D55" s="62" t="s">
        <v>86</v>
      </c>
      <c r="E55" s="74" t="s">
        <v>1057</v>
      </c>
      <c r="F55" s="89"/>
      <c r="G55" s="93"/>
    </row>
    <row r="56" spans="1:7" ht="39.950000000000003" customHeight="1">
      <c r="A56" s="13"/>
      <c r="B56" s="35"/>
      <c r="C56" s="53" t="s">
        <v>13</v>
      </c>
      <c r="D56" s="62" t="s">
        <v>86</v>
      </c>
      <c r="E56" s="74" t="s">
        <v>716</v>
      </c>
      <c r="F56" s="89"/>
      <c r="G56" s="93"/>
    </row>
    <row r="57" spans="1:7" ht="55.5" customHeight="1">
      <c r="A57" s="13"/>
      <c r="B57" s="38" t="s">
        <v>747</v>
      </c>
      <c r="C57" s="53" t="s">
        <v>13</v>
      </c>
      <c r="D57" s="62" t="s">
        <v>86</v>
      </c>
      <c r="E57" s="74" t="str">
        <v>従業者の勤務の体制及び勤務形態一覧表＜参考様式21＞
※勤務形態一覧表については、最新の参考様式と以前の参考様式をつけております。提出する際は、どちらか使いやすい方のみで構いません。</v>
      </c>
      <c r="F57" s="84"/>
      <c r="G57" s="98" t="s">
        <v>732</v>
      </c>
    </row>
    <row r="58" spans="1:7" ht="53.25" customHeight="1">
      <c r="A58" s="13"/>
      <c r="B58" s="40"/>
      <c r="C58" s="53" t="s">
        <v>13</v>
      </c>
      <c r="D58" s="62" t="s">
        <v>86</v>
      </c>
      <c r="E58" s="74" t="s">
        <v>95</v>
      </c>
      <c r="F58" s="84"/>
      <c r="G58" s="93" t="s">
        <v>205</v>
      </c>
    </row>
    <row r="59" spans="1:7" ht="75.75" customHeight="1">
      <c r="A59" s="13"/>
      <c r="B59" s="40"/>
      <c r="C59" s="53" t="s">
        <v>13</v>
      </c>
      <c r="D59" s="62" t="s">
        <v>86</v>
      </c>
      <c r="E59" s="74" t="s">
        <v>560</v>
      </c>
      <c r="F59" s="89"/>
      <c r="G59" s="93" t="s">
        <v>596</v>
      </c>
    </row>
    <row r="60" spans="1:7" ht="34.5" customHeight="1">
      <c r="A60" s="13"/>
      <c r="B60" s="39"/>
      <c r="C60" s="53" t="s">
        <v>13</v>
      </c>
      <c r="D60" s="62" t="s">
        <v>86</v>
      </c>
      <c r="E60" s="76" t="s">
        <v>717</v>
      </c>
      <c r="F60" s="86"/>
      <c r="G60" s="93" t="s">
        <v>738</v>
      </c>
    </row>
    <row r="61" spans="1:7" s="5" customFormat="1" ht="36" customHeight="1">
      <c r="A61" s="14"/>
      <c r="B61" s="26" t="s">
        <v>664</v>
      </c>
      <c r="C61" s="55" t="s">
        <v>13</v>
      </c>
      <c r="D61" s="2"/>
      <c r="E61" s="78" t="s">
        <v>0</v>
      </c>
      <c r="F61" s="88"/>
      <c r="G61" s="98" t="s">
        <v>478</v>
      </c>
    </row>
    <row r="62" spans="1:7" ht="24" customHeight="1">
      <c r="A62" s="13"/>
      <c r="B62" s="41" t="s">
        <v>447</v>
      </c>
      <c r="C62" s="53" t="s">
        <v>13</v>
      </c>
      <c r="D62" s="62" t="s">
        <v>86</v>
      </c>
      <c r="E62" s="74" t="s">
        <v>1058</v>
      </c>
      <c r="F62" s="84"/>
      <c r="G62" s="93"/>
    </row>
    <row r="63" spans="1:7" ht="50.25" customHeight="1">
      <c r="A63" s="13"/>
      <c r="B63" s="25" t="s">
        <v>679</v>
      </c>
      <c r="C63" s="53" t="s">
        <v>13</v>
      </c>
      <c r="D63" s="62" t="s">
        <v>86</v>
      </c>
      <c r="E63" s="74" t="str">
        <v>従業者の勤務の体制及び勤務形態一覧表＜参考様式21＞
※勤務形態一覧表については、最新の参考様式と以前の参考様式をつけております。提出する際は、どちらか使いやすい方のみで構いません。</v>
      </c>
      <c r="F63" s="84"/>
      <c r="G63" s="98" t="s">
        <v>732</v>
      </c>
    </row>
    <row r="64" spans="1:7" ht="18" customHeight="1">
      <c r="A64" s="13"/>
      <c r="B64" s="26"/>
      <c r="C64" s="53" t="s">
        <v>13</v>
      </c>
      <c r="D64" s="62" t="s">
        <v>86</v>
      </c>
      <c r="E64" s="76" t="s">
        <v>99</v>
      </c>
      <c r="F64" s="86"/>
      <c r="G64" s="93"/>
    </row>
    <row r="65" spans="1:7" ht="18" customHeight="1">
      <c r="A65" s="13"/>
      <c r="B65" s="27"/>
      <c r="C65" s="53" t="s">
        <v>13</v>
      </c>
      <c r="D65" s="62" t="s">
        <v>86</v>
      </c>
      <c r="E65" s="74" t="s">
        <v>93</v>
      </c>
      <c r="F65" s="84"/>
      <c r="G65" s="93"/>
    </row>
    <row r="66" spans="1:7" ht="24" customHeight="1">
      <c r="A66" s="13"/>
      <c r="B66" s="25" t="s">
        <v>633</v>
      </c>
      <c r="C66" s="53" t="s">
        <v>13</v>
      </c>
      <c r="D66" s="62" t="s">
        <v>86</v>
      </c>
      <c r="E66" s="74" t="s">
        <v>659</v>
      </c>
      <c r="F66" s="84"/>
      <c r="G66" s="93"/>
    </row>
    <row r="67" spans="1:7" ht="18" customHeight="1">
      <c r="A67" s="13"/>
      <c r="B67" s="26"/>
      <c r="C67" s="53" t="s">
        <v>13</v>
      </c>
      <c r="D67" s="62" t="s">
        <v>86</v>
      </c>
      <c r="E67" s="76" t="s">
        <v>99</v>
      </c>
      <c r="F67" s="86"/>
      <c r="G67" s="93"/>
    </row>
    <row r="68" spans="1:7" ht="18" customHeight="1">
      <c r="A68" s="13"/>
      <c r="B68" s="27"/>
      <c r="C68" s="53" t="s">
        <v>13</v>
      </c>
      <c r="D68" s="62" t="s">
        <v>86</v>
      </c>
      <c r="E68" s="74" t="s">
        <v>718</v>
      </c>
      <c r="F68" s="84"/>
      <c r="G68" s="93"/>
    </row>
    <row r="69" spans="1:7" ht="18" customHeight="1">
      <c r="A69" s="13"/>
      <c r="B69" s="25" t="s">
        <v>689</v>
      </c>
      <c r="C69" s="53" t="s">
        <v>13</v>
      </c>
      <c r="D69" s="66" t="s">
        <v>86</v>
      </c>
      <c r="E69" s="74" t="s">
        <v>1019</v>
      </c>
      <c r="F69" s="89"/>
      <c r="G69" s="98"/>
    </row>
    <row r="70" spans="1:7" ht="51" customHeight="1">
      <c r="A70" s="13"/>
      <c r="B70" s="35"/>
      <c r="C70" s="53" t="s">
        <v>13</v>
      </c>
      <c r="D70" s="66" t="s">
        <v>86</v>
      </c>
      <c r="E70" s="74" t="str">
        <v>従業者の勤務の体制及び勤務形態一覧表＜参考様式21＞
※勤務形態一覧表については、最新の参考様式と以前の参考様式をつけております。提出する際は、どちらか使いやすい方のみで構いません。</v>
      </c>
      <c r="F70" s="84"/>
      <c r="G70" s="98" t="s">
        <v>732</v>
      </c>
    </row>
    <row r="71" spans="1:7" ht="150" customHeight="1">
      <c r="A71" s="13"/>
      <c r="B71" s="35"/>
      <c r="C71" s="53" t="s">
        <v>13</v>
      </c>
      <c r="D71" s="66" t="s">
        <v>86</v>
      </c>
      <c r="E71" s="76" t="s">
        <v>721</v>
      </c>
      <c r="F71" s="86"/>
      <c r="G71" s="98" t="s">
        <v>740</v>
      </c>
    </row>
    <row r="72" spans="1:7" ht="18" customHeight="1">
      <c r="A72" s="13"/>
      <c r="B72" s="36"/>
      <c r="C72" s="53" t="s">
        <v>13</v>
      </c>
      <c r="D72" s="66" t="s">
        <v>86</v>
      </c>
      <c r="E72" s="76" t="s">
        <v>723</v>
      </c>
      <c r="F72" s="86"/>
      <c r="G72" s="98"/>
    </row>
    <row r="73" spans="1:7" ht="50.25" customHeight="1">
      <c r="A73" s="13"/>
      <c r="B73" s="25" t="s">
        <v>171</v>
      </c>
      <c r="C73" s="53" t="s">
        <v>13</v>
      </c>
      <c r="D73" s="66" t="s">
        <v>86</v>
      </c>
      <c r="E73" s="74" t="str">
        <v>従業者の勤務の体制及び勤務形態一覧表＜参考様式21＞
※勤務形態一覧表については、最新の参考様式と以前の参考様式をつけております。提出する際は、どちらか使いやすい方のみで構いません。</v>
      </c>
      <c r="F73" s="84"/>
      <c r="G73" s="98" t="s">
        <v>732</v>
      </c>
    </row>
    <row r="74" spans="1:7" ht="24.75" customHeight="1">
      <c r="A74" s="13"/>
      <c r="B74" s="27"/>
      <c r="C74" s="55" t="s">
        <v>13</v>
      </c>
      <c r="D74" s="66" t="s">
        <v>86</v>
      </c>
      <c r="E74" s="78" t="s">
        <v>1062</v>
      </c>
      <c r="F74" s="88"/>
      <c r="G74" s="99" t="s">
        <v>478</v>
      </c>
    </row>
    <row r="75" spans="1:7" ht="18" customHeight="1">
      <c r="A75" s="13"/>
      <c r="B75" s="20" t="s">
        <v>691</v>
      </c>
      <c r="C75" s="53" t="s">
        <v>13</v>
      </c>
      <c r="D75" s="66" t="s">
        <v>86</v>
      </c>
      <c r="E75" s="76" t="s">
        <v>1063</v>
      </c>
      <c r="F75" s="86"/>
      <c r="G75" s="98"/>
    </row>
    <row r="76" spans="1:7" ht="18" customHeight="1">
      <c r="A76" s="13"/>
      <c r="B76" s="23" t="s">
        <v>695</v>
      </c>
      <c r="C76" s="53" t="s">
        <v>13</v>
      </c>
      <c r="D76" s="66" t="s">
        <v>86</v>
      </c>
      <c r="E76" s="74" t="s">
        <v>1065</v>
      </c>
      <c r="F76" s="89"/>
      <c r="G76" s="98"/>
    </row>
    <row r="77" spans="1:7" ht="18" customHeight="1">
      <c r="A77" s="13"/>
      <c r="B77" s="42"/>
      <c r="C77" s="53" t="s">
        <v>13</v>
      </c>
      <c r="D77" s="66" t="s">
        <v>86</v>
      </c>
      <c r="E77" s="74" t="s">
        <v>724</v>
      </c>
      <c r="F77" s="89"/>
      <c r="G77" s="98"/>
    </row>
    <row r="78" spans="1:7" ht="18" customHeight="1">
      <c r="A78" s="13"/>
      <c r="B78" s="26" t="s">
        <v>696</v>
      </c>
      <c r="C78" s="53" t="s">
        <v>13</v>
      </c>
      <c r="D78" s="66" t="s">
        <v>86</v>
      </c>
      <c r="E78" s="76" t="s">
        <v>602</v>
      </c>
      <c r="F78" s="86"/>
      <c r="G78" s="98"/>
    </row>
    <row r="79" spans="1:7" ht="18" customHeight="1">
      <c r="A79" s="13"/>
      <c r="B79" s="26"/>
      <c r="C79" s="53" t="s">
        <v>13</v>
      </c>
      <c r="D79" s="66" t="s">
        <v>86</v>
      </c>
      <c r="E79" s="76" t="s">
        <v>95</v>
      </c>
      <c r="F79" s="86"/>
      <c r="G79" s="98"/>
    </row>
    <row r="80" spans="1:7" ht="18" customHeight="1">
      <c r="A80" s="13"/>
      <c r="B80" s="26"/>
      <c r="C80" s="53" t="s">
        <v>13</v>
      </c>
      <c r="D80" s="66" t="s">
        <v>86</v>
      </c>
      <c r="E80" s="76" t="s">
        <v>709</v>
      </c>
      <c r="F80" s="86"/>
      <c r="G80" s="98"/>
    </row>
    <row r="81" spans="1:7" ht="28.5" customHeight="1">
      <c r="A81" s="13"/>
      <c r="B81" s="26"/>
      <c r="C81" s="53" t="s">
        <v>13</v>
      </c>
      <c r="D81" s="66" t="s">
        <v>86</v>
      </c>
      <c r="E81" s="76" t="s">
        <v>725</v>
      </c>
      <c r="F81" s="86"/>
      <c r="G81" s="98" t="s">
        <v>738</v>
      </c>
    </row>
    <row r="82" spans="1:7" ht="36" customHeight="1">
      <c r="A82" s="13"/>
      <c r="B82" s="26"/>
      <c r="C82" s="53" t="s">
        <v>13</v>
      </c>
      <c r="D82" s="66" t="s">
        <v>86</v>
      </c>
      <c r="E82" s="76" t="s">
        <v>711</v>
      </c>
      <c r="F82" s="86"/>
      <c r="G82" s="98"/>
    </row>
    <row r="83" spans="1:7" ht="24" customHeight="1">
      <c r="A83" s="13"/>
      <c r="B83" s="27"/>
      <c r="C83" s="53" t="s">
        <v>13</v>
      </c>
      <c r="D83" s="66" t="s">
        <v>86</v>
      </c>
      <c r="E83" s="76" t="s">
        <v>726</v>
      </c>
      <c r="F83" s="86"/>
      <c r="G83" s="98"/>
    </row>
    <row r="84" spans="1:7" ht="18" customHeight="1">
      <c r="A84" s="13"/>
      <c r="B84" s="24" t="s">
        <v>697</v>
      </c>
      <c r="C84" s="53" t="s">
        <v>13</v>
      </c>
      <c r="D84" s="66" t="s">
        <v>86</v>
      </c>
      <c r="E84" s="76" t="s">
        <v>554</v>
      </c>
      <c r="F84" s="86"/>
      <c r="G84" s="98"/>
    </row>
    <row r="85" spans="1:7" ht="24" customHeight="1">
      <c r="A85" s="13"/>
      <c r="B85" s="24"/>
      <c r="C85" s="53" t="s">
        <v>13</v>
      </c>
      <c r="D85" s="66" t="s">
        <v>86</v>
      </c>
      <c r="E85" s="76" t="s">
        <v>598</v>
      </c>
      <c r="F85" s="86"/>
      <c r="G85" s="98" t="s">
        <v>549</v>
      </c>
    </row>
    <row r="86" spans="1:7" ht="18" customHeight="1">
      <c r="A86" s="13"/>
      <c r="B86" s="33"/>
      <c r="C86" s="53" t="s">
        <v>13</v>
      </c>
      <c r="D86" s="66" t="s">
        <v>86</v>
      </c>
      <c r="E86" s="76" t="s">
        <v>349</v>
      </c>
      <c r="F86" s="86"/>
      <c r="G86" s="98" t="s">
        <v>549</v>
      </c>
    </row>
    <row r="87" spans="1:7" ht="18" customHeight="1">
      <c r="A87" s="13"/>
      <c r="B87" s="37" t="s">
        <v>41</v>
      </c>
      <c r="C87" s="57"/>
      <c r="D87" s="65"/>
      <c r="E87" s="75"/>
      <c r="F87" s="85"/>
      <c r="G87" s="98"/>
    </row>
    <row r="88" spans="1:7" ht="18" customHeight="1">
      <c r="A88" s="13"/>
      <c r="B88" s="23" t="s">
        <v>701</v>
      </c>
      <c r="C88" s="53" t="s">
        <v>13</v>
      </c>
      <c r="D88" s="66" t="s">
        <v>86</v>
      </c>
      <c r="E88" s="76" t="s">
        <v>1475</v>
      </c>
      <c r="F88" s="86"/>
      <c r="G88" s="98"/>
    </row>
    <row r="89" spans="1:7" ht="18" customHeight="1">
      <c r="A89" s="13"/>
      <c r="B89" s="24"/>
      <c r="C89" s="53" t="s">
        <v>13</v>
      </c>
      <c r="D89" s="66" t="s">
        <v>86</v>
      </c>
      <c r="E89" s="76" t="s">
        <v>727</v>
      </c>
      <c r="F89" s="86"/>
      <c r="G89" s="98"/>
    </row>
    <row r="90" spans="1:7" ht="18" customHeight="1">
      <c r="A90" s="13"/>
      <c r="B90" s="24"/>
      <c r="C90" s="60" t="s">
        <v>13</v>
      </c>
      <c r="D90" s="63" t="s">
        <v>86</v>
      </c>
      <c r="E90" s="77" t="s">
        <v>714</v>
      </c>
      <c r="F90" s="87"/>
      <c r="G90" s="100" t="s">
        <v>104</v>
      </c>
    </row>
    <row r="91" spans="1:7" s="6" customFormat="1" ht="18" customHeight="1">
      <c r="A91" s="13"/>
      <c r="B91" s="24"/>
      <c r="C91" s="53" t="s">
        <v>13</v>
      </c>
      <c r="D91" s="66" t="s">
        <v>86</v>
      </c>
      <c r="E91" s="76" t="s">
        <v>676</v>
      </c>
      <c r="F91" s="86"/>
      <c r="G91" s="98"/>
    </row>
    <row r="92" spans="1:7" s="6" customFormat="1" ht="44.25" customHeight="1">
      <c r="A92" s="13"/>
      <c r="B92" s="24"/>
      <c r="C92" s="53" t="s">
        <v>13</v>
      </c>
      <c r="D92" s="66" t="s">
        <v>86</v>
      </c>
      <c r="E92" s="76" t="s">
        <v>1456</v>
      </c>
      <c r="F92" s="86"/>
      <c r="G92" s="98" t="s">
        <v>225</v>
      </c>
    </row>
    <row r="93" spans="1:7" s="6" customFormat="1" ht="32.25" customHeight="1">
      <c r="A93" s="13"/>
      <c r="B93" s="33"/>
      <c r="C93" s="53" t="s">
        <v>13</v>
      </c>
      <c r="D93" s="66" t="s">
        <v>86</v>
      </c>
      <c r="E93" s="76" t="s">
        <v>999</v>
      </c>
      <c r="F93" s="86"/>
      <c r="G93" s="98" t="s">
        <v>104</v>
      </c>
    </row>
    <row r="94" spans="1:7" s="6" customFormat="1" ht="32.25" customHeight="1">
      <c r="A94" s="13"/>
      <c r="B94" s="23" t="s">
        <v>1304</v>
      </c>
      <c r="C94" s="53" t="s">
        <v>13</v>
      </c>
      <c r="D94" s="66"/>
      <c r="E94" s="74" t="s">
        <v>1470</v>
      </c>
      <c r="F94" s="90"/>
      <c r="G94" s="98"/>
    </row>
    <row r="95" spans="1:7" s="6" customFormat="1" ht="42" customHeight="1">
      <c r="A95" s="13"/>
      <c r="B95" s="24"/>
      <c r="C95" s="53" t="s">
        <v>13</v>
      </c>
      <c r="D95" s="66"/>
      <c r="E95" s="74" t="s">
        <v>1460</v>
      </c>
      <c r="F95" s="90"/>
      <c r="G95" s="98" t="s">
        <v>1461</v>
      </c>
    </row>
    <row r="96" spans="1:7" s="6" customFormat="1" ht="32.25" customHeight="1">
      <c r="A96" s="13"/>
      <c r="B96" s="24"/>
      <c r="C96" s="53" t="s">
        <v>13</v>
      </c>
      <c r="D96" s="66"/>
      <c r="E96" s="76" t="s">
        <v>1459</v>
      </c>
      <c r="F96" s="86"/>
      <c r="G96" s="98" t="s">
        <v>819</v>
      </c>
    </row>
    <row r="97" spans="1:7" s="6" customFormat="1" ht="32.25" customHeight="1">
      <c r="A97" s="13"/>
      <c r="B97" s="24"/>
      <c r="C97" s="53" t="s">
        <v>13</v>
      </c>
      <c r="D97" s="66"/>
      <c r="E97" s="76" t="s">
        <v>1458</v>
      </c>
      <c r="F97" s="86"/>
      <c r="G97" s="98" t="s">
        <v>498</v>
      </c>
    </row>
    <row r="98" spans="1:7" s="6" customFormat="1" ht="32.25" customHeight="1">
      <c r="A98" s="13"/>
      <c r="B98" s="33"/>
      <c r="C98" s="53" t="s">
        <v>13</v>
      </c>
      <c r="D98" s="66"/>
      <c r="E98" s="76" t="s">
        <v>1457</v>
      </c>
      <c r="F98" s="86"/>
      <c r="G98" s="98"/>
    </row>
    <row r="99" spans="1:7" ht="18" customHeight="1">
      <c r="A99" s="13"/>
      <c r="B99" s="41" t="s">
        <v>702</v>
      </c>
      <c r="C99" s="53" t="s">
        <v>13</v>
      </c>
      <c r="D99" s="62" t="s">
        <v>86</v>
      </c>
      <c r="E99" s="74" t="s">
        <v>1298</v>
      </c>
      <c r="F99" s="89"/>
      <c r="G99" s="98" t="s">
        <v>743</v>
      </c>
    </row>
    <row r="100" spans="1:7" ht="24.75" customHeight="1">
      <c r="A100" s="13"/>
      <c r="B100" s="41" t="s">
        <v>704</v>
      </c>
      <c r="C100" s="53" t="s">
        <v>13</v>
      </c>
      <c r="D100" s="66" t="s">
        <v>86</v>
      </c>
      <c r="E100" s="74" t="s">
        <v>842</v>
      </c>
      <c r="F100" s="89"/>
      <c r="G100" s="98" t="s">
        <v>478</v>
      </c>
    </row>
    <row r="101" spans="1:7" ht="24.75" customHeight="1">
      <c r="A101" s="13"/>
      <c r="B101" s="41" t="s">
        <v>707</v>
      </c>
      <c r="C101" s="53" t="s">
        <v>13</v>
      </c>
      <c r="D101" s="66" t="s">
        <v>86</v>
      </c>
      <c r="E101" s="74" t="s">
        <v>1471</v>
      </c>
      <c r="F101" s="89"/>
      <c r="G101" s="98" t="s">
        <v>478</v>
      </c>
    </row>
    <row r="102" spans="1:7" ht="33.200000000000003" customHeight="1">
      <c r="A102" s="13"/>
      <c r="B102" s="41" t="s">
        <v>144</v>
      </c>
      <c r="C102" s="53" t="s">
        <v>13</v>
      </c>
      <c r="D102" s="66" t="s">
        <v>86</v>
      </c>
      <c r="E102" s="74" t="s">
        <v>579</v>
      </c>
      <c r="F102" s="89"/>
      <c r="G102" s="98" t="s">
        <v>743</v>
      </c>
    </row>
    <row r="103" spans="1:7" ht="24.75" customHeight="1">
      <c r="A103" s="13"/>
      <c r="B103" s="25" t="s">
        <v>708</v>
      </c>
      <c r="C103" s="53" t="s">
        <v>13</v>
      </c>
      <c r="D103" s="66" t="s">
        <v>86</v>
      </c>
      <c r="E103" s="74" t="s">
        <v>388</v>
      </c>
      <c r="F103" s="89"/>
      <c r="G103" s="98"/>
    </row>
    <row r="104" spans="1:7" ht="24.75" customHeight="1">
      <c r="A104" s="13"/>
      <c r="B104" s="25" t="s">
        <v>1490</v>
      </c>
      <c r="C104" s="53" t="s">
        <v>13</v>
      </c>
      <c r="D104" s="66" t="s">
        <v>86</v>
      </c>
      <c r="E104" s="74" t="s">
        <v>1489</v>
      </c>
      <c r="F104" s="84"/>
      <c r="G104" s="101"/>
    </row>
    <row r="105" spans="1:7" ht="24.75" customHeight="1">
      <c r="A105" s="13"/>
      <c r="B105" s="26"/>
      <c r="C105" s="53" t="s">
        <v>13</v>
      </c>
      <c r="D105" s="66" t="s">
        <v>86</v>
      </c>
      <c r="E105" s="74" t="s">
        <v>1463</v>
      </c>
      <c r="F105" s="84"/>
      <c r="G105" s="96" t="s">
        <v>940</v>
      </c>
    </row>
    <row r="106" spans="1:7" ht="24.75" customHeight="1">
      <c r="A106" s="13"/>
      <c r="B106" s="26"/>
      <c r="C106" s="53" t="s">
        <v>13</v>
      </c>
      <c r="D106" s="66" t="s">
        <v>86</v>
      </c>
      <c r="E106" s="74" t="s">
        <v>1288</v>
      </c>
      <c r="F106" s="84"/>
      <c r="G106" s="96" t="s">
        <v>104</v>
      </c>
    </row>
    <row r="107" spans="1:7" ht="42.75" customHeight="1">
      <c r="A107" s="13"/>
      <c r="B107" s="27"/>
      <c r="C107" s="53" t="s">
        <v>13</v>
      </c>
      <c r="D107" s="66" t="s">
        <v>86</v>
      </c>
      <c r="E107" s="74" t="s">
        <v>1462</v>
      </c>
      <c r="F107" s="84"/>
      <c r="G107" s="96" t="s">
        <v>588</v>
      </c>
    </row>
    <row r="108" spans="1:7" ht="24.75" customHeight="1">
      <c r="A108" s="13"/>
      <c r="B108" s="25" t="s">
        <v>1049</v>
      </c>
      <c r="C108" s="53" t="s">
        <v>13</v>
      </c>
      <c r="D108" s="66" t="s">
        <v>86</v>
      </c>
      <c r="E108" s="74" t="s">
        <v>1472</v>
      </c>
      <c r="F108" s="84"/>
      <c r="G108" s="96"/>
    </row>
    <row r="109" spans="1:7" ht="30.75" customHeight="1">
      <c r="A109" s="13"/>
      <c r="B109" s="26"/>
      <c r="C109" s="53" t="s">
        <v>13</v>
      </c>
      <c r="D109" s="66" t="s">
        <v>86</v>
      </c>
      <c r="E109" s="74" t="s">
        <v>1267</v>
      </c>
      <c r="F109" s="84"/>
      <c r="G109" s="96" t="s">
        <v>1185</v>
      </c>
    </row>
    <row r="110" spans="1:7" ht="27.75" customHeight="1">
      <c r="A110" s="13"/>
      <c r="B110" s="26"/>
      <c r="C110" s="53" t="s">
        <v>13</v>
      </c>
      <c r="D110" s="66" t="s">
        <v>86</v>
      </c>
      <c r="E110" s="74" t="s">
        <v>1275</v>
      </c>
      <c r="F110" s="84"/>
      <c r="G110" s="96" t="s">
        <v>741</v>
      </c>
    </row>
    <row r="111" spans="1:7" ht="50.25" customHeight="1">
      <c r="A111" s="13"/>
      <c r="B111" s="27"/>
      <c r="C111" s="53" t="s">
        <v>13</v>
      </c>
      <c r="D111" s="66" t="s">
        <v>86</v>
      </c>
      <c r="E111" s="74" t="s">
        <v>1331</v>
      </c>
      <c r="F111" s="84"/>
      <c r="G111" s="96" t="s">
        <v>1464</v>
      </c>
    </row>
    <row r="112" spans="1:7" ht="36" customHeight="1">
      <c r="A112" s="13"/>
      <c r="B112" s="25" t="s">
        <v>527</v>
      </c>
      <c r="C112" s="53" t="s">
        <v>13</v>
      </c>
      <c r="D112" s="62" t="s">
        <v>86</v>
      </c>
      <c r="E112" s="74" t="s">
        <v>1244</v>
      </c>
      <c r="F112" s="84"/>
      <c r="G112" s="93"/>
    </row>
    <row r="113" spans="1:7" ht="46.5" customHeight="1">
      <c r="A113" s="13"/>
      <c r="B113" s="26"/>
      <c r="C113" s="53" t="s">
        <v>13</v>
      </c>
      <c r="D113" s="62" t="s">
        <v>86</v>
      </c>
      <c r="E113" s="74" t="s">
        <v>1300</v>
      </c>
      <c r="F113" s="84"/>
      <c r="G113" s="93" t="s">
        <v>487</v>
      </c>
    </row>
    <row r="114" spans="1:7" ht="36" customHeight="1">
      <c r="A114" s="15"/>
      <c r="B114" s="43"/>
      <c r="C114" s="61" t="s">
        <v>13</v>
      </c>
      <c r="D114" s="67" t="s">
        <v>86</v>
      </c>
      <c r="E114" s="79" t="s">
        <v>1473</v>
      </c>
      <c r="F114" s="91"/>
      <c r="G114" s="102"/>
    </row>
  </sheetData>
  <mergeCells count="138">
    <mergeCell ref="A1:G1"/>
    <mergeCell ref="A4:B4"/>
    <mergeCell ref="D4:F4"/>
    <mergeCell ref="E5:F5"/>
    <mergeCell ref="E6:F6"/>
    <mergeCell ref="E7:F7"/>
    <mergeCell ref="D12:F12"/>
    <mergeCell ref="E13:F13"/>
    <mergeCell ref="D14:F14"/>
    <mergeCell ref="D15:F15"/>
    <mergeCell ref="E16:F16"/>
    <mergeCell ref="E17:F17"/>
    <mergeCell ref="E18:F18"/>
    <mergeCell ref="E19:F19"/>
    <mergeCell ref="E20:F20"/>
    <mergeCell ref="E21:F21"/>
    <mergeCell ref="D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D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C8:C11"/>
    <mergeCell ref="G8:G11"/>
    <mergeCell ref="B16:B17"/>
    <mergeCell ref="B18:B21"/>
    <mergeCell ref="B23:B24"/>
    <mergeCell ref="B25:B26"/>
    <mergeCell ref="B29:B32"/>
    <mergeCell ref="B33:B35"/>
    <mergeCell ref="B36:B39"/>
    <mergeCell ref="B40:B44"/>
    <mergeCell ref="G43:G44"/>
    <mergeCell ref="B45:B48"/>
    <mergeCell ref="B49:B52"/>
    <mergeCell ref="B53:B54"/>
    <mergeCell ref="B55:B56"/>
    <mergeCell ref="B57:B60"/>
    <mergeCell ref="B63:B65"/>
    <mergeCell ref="B66:B68"/>
    <mergeCell ref="B69:B72"/>
    <mergeCell ref="B73:B74"/>
    <mergeCell ref="B76:B77"/>
    <mergeCell ref="B78:B83"/>
    <mergeCell ref="B84:B86"/>
    <mergeCell ref="B88:B93"/>
    <mergeCell ref="B94:B98"/>
    <mergeCell ref="B104:B107"/>
    <mergeCell ref="B108:B111"/>
    <mergeCell ref="B112:B114"/>
    <mergeCell ref="A5:B11"/>
  </mergeCells>
  <phoneticPr fontId="7"/>
  <printOptions horizontalCentered="1"/>
  <pageMargins left="0.59055118110236227" right="0.39370078740157483" top="0.78740157480314965" bottom="0.19685039370078741" header="0.51181102362204722" footer="0.51181102362204722"/>
  <pageSetup paperSize="9" scale="93" fitToWidth="1" fitToHeight="0" orientation="portrait" usePrinterDefaults="1" r:id="rId1"/>
  <headerFooter alignWithMargins="0"/>
  <rowBreaks count="2" manualBreakCount="2">
    <brk id="32" max="6" man="1"/>
    <brk id="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zoomScaleSheetLayoutView="100" workbookViewId="0">
      <selection activeCell="B2" sqref="B2"/>
    </sheetView>
  </sheetViews>
  <sheetFormatPr defaultRowHeight="13.5"/>
  <cols>
    <col min="1" max="1" width="1.5" style="103" customWidth="1"/>
    <col min="2" max="2" width="4.25" style="103" customWidth="1"/>
    <col min="3" max="3" width="3.375" style="103" customWidth="1"/>
    <col min="4" max="4" width="0.5" style="103" customWidth="1"/>
    <col min="5" max="12" width="4.6640625" style="103" customWidth="1"/>
    <col min="13" max="17" width="3.125" style="103" customWidth="1"/>
    <col min="18" max="26" width="4.33203125" style="103" customWidth="1"/>
    <col min="27" max="30" width="4.1640625" style="103" customWidth="1"/>
    <col min="31" max="34" width="6.5" style="103" customWidth="1"/>
    <col min="35" max="40" width="3.125" style="103" customWidth="1"/>
    <col min="41" max="41" width="1.5" style="103" customWidth="1"/>
    <col min="42" max="42" width="9" style="104" customWidth="1"/>
    <col min="43" max="16384" width="9" style="103" customWidth="1"/>
  </cols>
  <sheetData>
    <row r="1" spans="2:42" s="105" customFormat="1">
      <c r="AP1" s="106"/>
    </row>
    <row r="2" spans="2:42" s="105" customFormat="1">
      <c r="B2" s="106" t="s">
        <v>64</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2:42" s="105" customFormat="1" ht="14.25" customHeight="1">
      <c r="AB3" s="116" t="s">
        <v>4</v>
      </c>
      <c r="AC3" s="131"/>
      <c r="AD3" s="131"/>
      <c r="AE3" s="131"/>
      <c r="AF3" s="159"/>
      <c r="AG3" s="202"/>
      <c r="AH3" s="208"/>
      <c r="AI3" s="208"/>
      <c r="AJ3" s="208"/>
      <c r="AK3" s="208"/>
      <c r="AL3" s="208"/>
      <c r="AM3" s="208"/>
      <c r="AN3" s="226"/>
      <c r="AO3" s="263"/>
      <c r="AP3" s="106"/>
    </row>
    <row r="4" spans="2:42" s="105" customFormat="1">
      <c r="AP4" s="264"/>
    </row>
    <row r="5" spans="2:42" s="105" customFormat="1">
      <c r="B5" s="107" t="s">
        <v>292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2:42" s="105" customFormat="1">
      <c r="B6" s="107" t="s">
        <v>281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row>
    <row r="7" spans="2:42" s="105" customFormat="1" ht="13.5" customHeight="1">
      <c r="AE7" s="225" t="s">
        <v>71</v>
      </c>
      <c r="AF7" s="239"/>
      <c r="AG7" s="239"/>
      <c r="AH7" s="105" t="s">
        <v>2</v>
      </c>
      <c r="AI7" s="239"/>
      <c r="AJ7" s="239"/>
      <c r="AK7" s="105" t="s">
        <v>443</v>
      </c>
      <c r="AL7" s="239"/>
      <c r="AM7" s="239"/>
      <c r="AN7" s="105" t="s">
        <v>218</v>
      </c>
    </row>
    <row r="8" spans="2:42" s="105" customFormat="1" ht="13.5" customHeight="1">
      <c r="AE8" s="225"/>
      <c r="AF8" s="107"/>
      <c r="AG8" s="107"/>
      <c r="AI8" s="107"/>
      <c r="AJ8" s="107"/>
      <c r="AL8" s="107"/>
      <c r="AM8" s="107"/>
    </row>
    <row r="9" spans="2:42" s="105" customFormat="1">
      <c r="E9" s="148" t="s">
        <v>344</v>
      </c>
      <c r="F9" s="148"/>
      <c r="G9" s="148"/>
      <c r="H9" s="148"/>
      <c r="I9" s="148"/>
      <c r="K9" s="105" t="s">
        <v>190</v>
      </c>
      <c r="L9" s="107"/>
      <c r="M9" s="107"/>
      <c r="N9" s="107"/>
      <c r="O9" s="107"/>
      <c r="P9" s="107"/>
      <c r="Q9" s="107"/>
      <c r="R9" s="107"/>
      <c r="S9" s="107"/>
      <c r="T9" s="107"/>
    </row>
    <row r="10" spans="2:42" s="105" customFormat="1">
      <c r="E10" s="107"/>
      <c r="F10" s="107"/>
      <c r="G10" s="107"/>
      <c r="H10" s="107"/>
      <c r="I10" s="107"/>
      <c r="L10" s="107"/>
      <c r="M10" s="107"/>
      <c r="N10" s="107"/>
      <c r="O10" s="107"/>
      <c r="P10" s="107"/>
      <c r="Q10" s="107"/>
      <c r="R10" s="107"/>
      <c r="S10" s="107"/>
      <c r="T10" s="107"/>
    </row>
    <row r="11" spans="2:42" s="105" customFormat="1" ht="19.5" customHeight="1">
      <c r="E11" s="107"/>
      <c r="F11" s="107"/>
      <c r="G11" s="107"/>
      <c r="H11" s="107"/>
      <c r="I11" s="107"/>
      <c r="L11" s="107"/>
      <c r="M11" s="107"/>
      <c r="N11" s="107"/>
      <c r="O11" s="107"/>
      <c r="P11" s="107"/>
      <c r="Q11" s="107"/>
      <c r="R11" s="107"/>
      <c r="S11" s="107"/>
      <c r="T11" s="107"/>
      <c r="Y11" s="105" t="s">
        <v>15</v>
      </c>
      <c r="AB11" s="230"/>
      <c r="AC11" s="230"/>
      <c r="AD11" s="230"/>
      <c r="AE11" s="230"/>
      <c r="AF11" s="230"/>
      <c r="AG11" s="230"/>
      <c r="AH11" s="230"/>
      <c r="AI11" s="230"/>
      <c r="AJ11" s="230"/>
      <c r="AK11" s="230"/>
      <c r="AL11" s="230"/>
      <c r="AM11" s="230"/>
    </row>
    <row r="12" spans="2:42" s="105" customFormat="1" ht="19.5" customHeight="1">
      <c r="E12" s="107"/>
      <c r="F12" s="107"/>
      <c r="G12" s="107"/>
      <c r="H12" s="107"/>
      <c r="I12" s="107"/>
      <c r="L12" s="107"/>
      <c r="M12" s="107"/>
      <c r="N12" s="107"/>
      <c r="O12" s="107"/>
      <c r="P12" s="107"/>
      <c r="Q12" s="107"/>
      <c r="R12" s="107"/>
      <c r="S12" s="107"/>
      <c r="T12" s="107"/>
      <c r="Y12" s="105" t="s">
        <v>439</v>
      </c>
      <c r="AB12" s="230"/>
      <c r="AC12" s="230"/>
      <c r="AD12" s="230"/>
      <c r="AE12" s="230"/>
      <c r="AF12" s="230"/>
      <c r="AG12" s="230"/>
      <c r="AH12" s="230"/>
      <c r="AI12" s="230"/>
      <c r="AJ12" s="230"/>
      <c r="AK12" s="230"/>
      <c r="AL12" s="230"/>
      <c r="AM12" s="230"/>
    </row>
    <row r="13" spans="2:42" s="105" customFormat="1" ht="19.5" customHeight="1">
      <c r="Y13" s="105" t="s">
        <v>243</v>
      </c>
      <c r="AA13" s="225"/>
      <c r="AD13" s="230"/>
      <c r="AE13" s="230"/>
      <c r="AF13" s="230"/>
      <c r="AG13" s="230"/>
      <c r="AH13" s="230"/>
      <c r="AI13" s="230"/>
      <c r="AJ13" s="230"/>
      <c r="AK13" s="230"/>
      <c r="AL13" s="230"/>
      <c r="AM13" s="230"/>
    </row>
    <row r="14" spans="2:42" s="105" customFormat="1">
      <c r="AA14" s="225"/>
      <c r="AB14" s="106"/>
      <c r="AC14" s="106"/>
      <c r="AD14" s="106"/>
      <c r="AE14" s="106"/>
      <c r="AF14" s="106"/>
      <c r="AG14" s="106"/>
      <c r="AH14" s="106"/>
      <c r="AI14" s="106"/>
      <c r="AJ14" s="106"/>
      <c r="AK14" s="106"/>
      <c r="AL14" s="106"/>
      <c r="AM14" s="106"/>
      <c r="AN14" s="106"/>
    </row>
    <row r="15" spans="2:42" s="105" customFormat="1">
      <c r="C15" s="106" t="s">
        <v>309</v>
      </c>
      <c r="D15" s="106"/>
    </row>
    <row r="16" spans="2:42" s="105" customFormat="1" ht="6.75" customHeight="1">
      <c r="C16" s="106"/>
      <c r="D16" s="106"/>
    </row>
    <row r="17" spans="2:42" s="105" customFormat="1" ht="14.25" customHeight="1">
      <c r="B17" s="108" t="s">
        <v>16</v>
      </c>
      <c r="C17" s="118" t="s">
        <v>145</v>
      </c>
      <c r="D17" s="132"/>
      <c r="E17" s="132"/>
      <c r="F17" s="132"/>
      <c r="G17" s="132"/>
      <c r="H17" s="132"/>
      <c r="I17" s="132"/>
      <c r="J17" s="132"/>
      <c r="K17" s="132"/>
      <c r="L17" s="160"/>
      <c r="M17" s="178"/>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253"/>
    </row>
    <row r="18" spans="2:42" s="105" customFormat="1" ht="18.75" customHeight="1">
      <c r="B18" s="109"/>
      <c r="C18" s="119" t="s">
        <v>379</v>
      </c>
      <c r="D18" s="133"/>
      <c r="E18" s="133"/>
      <c r="F18" s="133"/>
      <c r="G18" s="133"/>
      <c r="H18" s="133"/>
      <c r="I18" s="133"/>
      <c r="J18" s="133"/>
      <c r="K18" s="133"/>
      <c r="L18" s="161"/>
      <c r="M18" s="179"/>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254"/>
    </row>
    <row r="19" spans="2:42" s="105" customFormat="1" ht="13.5" customHeight="1">
      <c r="B19" s="109"/>
      <c r="C19" s="118" t="s">
        <v>405</v>
      </c>
      <c r="D19" s="132"/>
      <c r="E19" s="132"/>
      <c r="F19" s="132"/>
      <c r="G19" s="132"/>
      <c r="H19" s="132"/>
      <c r="I19" s="132"/>
      <c r="J19" s="132"/>
      <c r="K19" s="132"/>
      <c r="L19" s="162"/>
      <c r="M19" s="180" t="s">
        <v>290</v>
      </c>
      <c r="N19" s="180"/>
      <c r="O19" s="180"/>
      <c r="P19" s="180"/>
      <c r="Q19" s="180"/>
      <c r="R19" s="180"/>
      <c r="S19" s="180"/>
      <c r="T19" s="213" t="s">
        <v>185</v>
      </c>
      <c r="U19" s="180"/>
      <c r="V19" s="180"/>
      <c r="W19" s="180"/>
      <c r="X19" s="213" t="s">
        <v>313</v>
      </c>
      <c r="Y19" s="180"/>
      <c r="Z19" s="180"/>
      <c r="AA19" s="180"/>
      <c r="AB19" s="180"/>
      <c r="AC19" s="180"/>
      <c r="AD19" s="180"/>
      <c r="AE19" s="180"/>
      <c r="AF19" s="180"/>
      <c r="AG19" s="180"/>
      <c r="AH19" s="180"/>
      <c r="AI19" s="180"/>
      <c r="AJ19" s="180"/>
      <c r="AK19" s="180"/>
      <c r="AL19" s="180"/>
      <c r="AM19" s="180"/>
      <c r="AN19" s="240"/>
    </row>
    <row r="20" spans="2:42" s="105" customFormat="1" ht="13.5" customHeight="1">
      <c r="B20" s="109"/>
      <c r="C20" s="120"/>
      <c r="D20" s="134"/>
      <c r="E20" s="134"/>
      <c r="F20" s="134"/>
      <c r="G20" s="134"/>
      <c r="H20" s="134"/>
      <c r="I20" s="134"/>
      <c r="J20" s="134"/>
      <c r="K20" s="134"/>
      <c r="L20" s="163"/>
      <c r="M20" s="181" t="s">
        <v>254</v>
      </c>
      <c r="N20" s="181"/>
      <c r="O20" s="181"/>
      <c r="P20" s="181"/>
      <c r="Q20" s="198" t="s">
        <v>427</v>
      </c>
      <c r="R20" s="181"/>
      <c r="S20" s="181"/>
      <c r="T20" s="181"/>
      <c r="U20" s="181"/>
      <c r="V20" s="181" t="str">
        <v>郡市</v>
      </c>
      <c r="W20" s="181"/>
      <c r="X20" s="181"/>
      <c r="Y20" s="181"/>
      <c r="Z20" s="181"/>
      <c r="AA20" s="181"/>
      <c r="AB20" s="181"/>
      <c r="AC20" s="181"/>
      <c r="AD20" s="181"/>
      <c r="AE20" s="181"/>
      <c r="AF20" s="181"/>
      <c r="AG20" s="181"/>
      <c r="AH20" s="181"/>
      <c r="AI20" s="181"/>
      <c r="AJ20" s="181"/>
      <c r="AK20" s="181"/>
      <c r="AL20" s="181"/>
      <c r="AM20" s="181"/>
      <c r="AN20" s="255"/>
    </row>
    <row r="21" spans="2:42" s="105" customFormat="1" ht="13.5" customHeight="1">
      <c r="B21" s="109"/>
      <c r="C21" s="119"/>
      <c r="D21" s="133"/>
      <c r="E21" s="133"/>
      <c r="F21" s="133"/>
      <c r="G21" s="133"/>
      <c r="H21" s="133"/>
      <c r="I21" s="133"/>
      <c r="J21" s="133"/>
      <c r="K21" s="133"/>
      <c r="L21" s="161"/>
      <c r="M21" s="182" t="s">
        <v>422</v>
      </c>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256"/>
    </row>
    <row r="22" spans="2:42" s="105" customFormat="1" ht="14.25" customHeight="1">
      <c r="B22" s="109"/>
      <c r="C22" s="121" t="s">
        <v>40</v>
      </c>
      <c r="D22" s="135"/>
      <c r="E22" s="135"/>
      <c r="F22" s="135"/>
      <c r="G22" s="135"/>
      <c r="H22" s="135"/>
      <c r="I22" s="135"/>
      <c r="J22" s="135"/>
      <c r="K22" s="135"/>
      <c r="L22" s="164"/>
      <c r="M22" s="116" t="s">
        <v>25</v>
      </c>
      <c r="N22" s="131"/>
      <c r="O22" s="131"/>
      <c r="P22" s="131"/>
      <c r="Q22" s="159"/>
      <c r="R22" s="202"/>
      <c r="S22" s="208"/>
      <c r="T22" s="208"/>
      <c r="U22" s="208"/>
      <c r="V22" s="208"/>
      <c r="W22" s="208"/>
      <c r="X22" s="208"/>
      <c r="Y22" s="208"/>
      <c r="Z22" s="208"/>
      <c r="AA22" s="226"/>
      <c r="AB22" s="231" t="s">
        <v>30</v>
      </c>
      <c r="AC22" s="180"/>
      <c r="AD22" s="180"/>
      <c r="AE22" s="180"/>
      <c r="AF22" s="240"/>
      <c r="AG22" s="202"/>
      <c r="AH22" s="208"/>
      <c r="AI22" s="208"/>
      <c r="AJ22" s="208"/>
      <c r="AK22" s="208"/>
      <c r="AL22" s="208"/>
      <c r="AM22" s="208"/>
      <c r="AN22" s="226"/>
    </row>
    <row r="23" spans="2:42" ht="14.25" customHeight="1">
      <c r="B23" s="109"/>
      <c r="C23" s="122" t="s">
        <v>237</v>
      </c>
      <c r="D23" s="136"/>
      <c r="E23" s="136"/>
      <c r="F23" s="136"/>
      <c r="G23" s="136"/>
      <c r="H23" s="136"/>
      <c r="I23" s="136"/>
      <c r="J23" s="136"/>
      <c r="K23" s="136"/>
      <c r="L23" s="165"/>
      <c r="M23" s="129"/>
      <c r="N23" s="146"/>
      <c r="O23" s="146"/>
      <c r="P23" s="146"/>
      <c r="Q23" s="146"/>
      <c r="R23" s="146"/>
      <c r="S23" s="146"/>
      <c r="T23" s="146"/>
      <c r="U23" s="214"/>
      <c r="V23" s="116" t="s">
        <v>37</v>
      </c>
      <c r="W23" s="131"/>
      <c r="X23" s="131"/>
      <c r="Y23" s="131"/>
      <c r="Z23" s="131"/>
      <c r="AA23" s="159"/>
      <c r="AB23" s="129"/>
      <c r="AC23" s="146"/>
      <c r="AD23" s="146"/>
      <c r="AE23" s="146"/>
      <c r="AF23" s="146"/>
      <c r="AG23" s="146"/>
      <c r="AH23" s="146"/>
      <c r="AI23" s="146"/>
      <c r="AJ23" s="146"/>
      <c r="AK23" s="146"/>
      <c r="AL23" s="146"/>
      <c r="AM23" s="146"/>
      <c r="AN23" s="214"/>
      <c r="AP23" s="103"/>
    </row>
    <row r="24" spans="2:42" ht="14.25" customHeight="1">
      <c r="B24" s="109"/>
      <c r="C24" s="123" t="s">
        <v>39</v>
      </c>
      <c r="D24" s="137"/>
      <c r="E24" s="137"/>
      <c r="F24" s="137"/>
      <c r="G24" s="137"/>
      <c r="H24" s="137"/>
      <c r="I24" s="137"/>
      <c r="J24" s="137"/>
      <c r="K24" s="137"/>
      <c r="L24" s="166"/>
      <c r="M24" s="116" t="s">
        <v>44</v>
      </c>
      <c r="N24" s="131"/>
      <c r="O24" s="131"/>
      <c r="P24" s="131"/>
      <c r="Q24" s="159"/>
      <c r="R24" s="203"/>
      <c r="S24" s="209"/>
      <c r="T24" s="209"/>
      <c r="U24" s="209"/>
      <c r="V24" s="209"/>
      <c r="W24" s="209"/>
      <c r="X24" s="209"/>
      <c r="Y24" s="209"/>
      <c r="Z24" s="209"/>
      <c r="AA24" s="227"/>
      <c r="AB24" s="146" t="s">
        <v>46</v>
      </c>
      <c r="AC24" s="146"/>
      <c r="AD24" s="146"/>
      <c r="AE24" s="146"/>
      <c r="AF24" s="214"/>
      <c r="AG24" s="203"/>
      <c r="AH24" s="209"/>
      <c r="AI24" s="209"/>
      <c r="AJ24" s="209"/>
      <c r="AK24" s="209"/>
      <c r="AL24" s="209"/>
      <c r="AM24" s="209"/>
      <c r="AN24" s="227"/>
      <c r="AP24" s="103"/>
    </row>
    <row r="25" spans="2:42" ht="13.5" customHeight="1">
      <c r="B25" s="109"/>
      <c r="C25" s="118" t="s">
        <v>7</v>
      </c>
      <c r="D25" s="132"/>
      <c r="E25" s="132"/>
      <c r="F25" s="132"/>
      <c r="G25" s="132"/>
      <c r="H25" s="132"/>
      <c r="I25" s="132"/>
      <c r="J25" s="132"/>
      <c r="K25" s="132"/>
      <c r="L25" s="162"/>
      <c r="M25" s="180" t="s">
        <v>290</v>
      </c>
      <c r="N25" s="180"/>
      <c r="O25" s="180"/>
      <c r="P25" s="180"/>
      <c r="Q25" s="180"/>
      <c r="R25" s="180"/>
      <c r="S25" s="180"/>
      <c r="T25" s="213" t="s">
        <v>185</v>
      </c>
      <c r="U25" s="180"/>
      <c r="V25" s="180"/>
      <c r="W25" s="180"/>
      <c r="X25" s="213" t="s">
        <v>313</v>
      </c>
      <c r="Y25" s="180"/>
      <c r="Z25" s="180"/>
      <c r="AA25" s="180"/>
      <c r="AB25" s="180"/>
      <c r="AC25" s="180"/>
      <c r="AD25" s="180"/>
      <c r="AE25" s="180"/>
      <c r="AF25" s="180"/>
      <c r="AG25" s="180"/>
      <c r="AH25" s="180"/>
      <c r="AI25" s="180"/>
      <c r="AJ25" s="180"/>
      <c r="AK25" s="180"/>
      <c r="AL25" s="180"/>
      <c r="AM25" s="180"/>
      <c r="AN25" s="240"/>
      <c r="AP25" s="103"/>
    </row>
    <row r="26" spans="2:42" ht="14.25" customHeight="1">
      <c r="B26" s="109"/>
      <c r="C26" s="120"/>
      <c r="D26" s="134"/>
      <c r="E26" s="134"/>
      <c r="F26" s="134"/>
      <c r="G26" s="134"/>
      <c r="H26" s="134"/>
      <c r="I26" s="134"/>
      <c r="J26" s="134"/>
      <c r="K26" s="134"/>
      <c r="L26" s="163"/>
      <c r="M26" s="181" t="s">
        <v>254</v>
      </c>
      <c r="N26" s="181"/>
      <c r="O26" s="181"/>
      <c r="P26" s="181"/>
      <c r="Q26" s="198" t="s">
        <v>427</v>
      </c>
      <c r="R26" s="181"/>
      <c r="S26" s="181"/>
      <c r="T26" s="181"/>
      <c r="U26" s="181"/>
      <c r="V26" s="181" t="str">
        <v>郡市</v>
      </c>
      <c r="W26" s="181"/>
      <c r="X26" s="181"/>
      <c r="Y26" s="181"/>
      <c r="Z26" s="181"/>
      <c r="AA26" s="181"/>
      <c r="AB26" s="181"/>
      <c r="AC26" s="181"/>
      <c r="AD26" s="181"/>
      <c r="AE26" s="181"/>
      <c r="AF26" s="181"/>
      <c r="AG26" s="181"/>
      <c r="AH26" s="181"/>
      <c r="AI26" s="181"/>
      <c r="AJ26" s="181"/>
      <c r="AK26" s="181"/>
      <c r="AL26" s="181"/>
      <c r="AM26" s="181"/>
      <c r="AN26" s="255"/>
      <c r="AP26" s="103"/>
    </row>
    <row r="27" spans="2:42">
      <c r="B27" s="110"/>
      <c r="C27" s="119"/>
      <c r="D27" s="133"/>
      <c r="E27" s="133"/>
      <c r="F27" s="133"/>
      <c r="G27" s="133"/>
      <c r="H27" s="133"/>
      <c r="I27" s="133"/>
      <c r="J27" s="133"/>
      <c r="K27" s="133"/>
      <c r="L27" s="161"/>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256"/>
      <c r="AP27" s="103"/>
    </row>
    <row r="28" spans="2:42" ht="13.5" customHeight="1">
      <c r="B28" s="111" t="s">
        <v>382</v>
      </c>
      <c r="C28" s="118" t="s">
        <v>145</v>
      </c>
      <c r="D28" s="132"/>
      <c r="E28" s="132"/>
      <c r="F28" s="132"/>
      <c r="G28" s="132"/>
      <c r="H28" s="132"/>
      <c r="I28" s="132"/>
      <c r="J28" s="132"/>
      <c r="K28" s="132"/>
      <c r="L28" s="162"/>
      <c r="M28" s="178"/>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253"/>
      <c r="AP28" s="103"/>
    </row>
    <row r="29" spans="2:42" ht="21.75" customHeight="1">
      <c r="B29" s="112"/>
      <c r="C29" s="119" t="s">
        <v>172</v>
      </c>
      <c r="D29" s="133"/>
      <c r="E29" s="133"/>
      <c r="F29" s="133"/>
      <c r="G29" s="133"/>
      <c r="H29" s="133"/>
      <c r="I29" s="133"/>
      <c r="J29" s="133"/>
      <c r="K29" s="133"/>
      <c r="L29" s="161"/>
      <c r="M29" s="179"/>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254"/>
      <c r="AP29" s="103"/>
    </row>
    <row r="30" spans="2:42" ht="13.5" customHeight="1">
      <c r="B30" s="112"/>
      <c r="C30" s="118" t="s">
        <v>130</v>
      </c>
      <c r="D30" s="132"/>
      <c r="E30" s="132"/>
      <c r="F30" s="132"/>
      <c r="G30" s="132"/>
      <c r="H30" s="132"/>
      <c r="I30" s="132"/>
      <c r="J30" s="132"/>
      <c r="K30" s="132"/>
      <c r="L30" s="162"/>
      <c r="M30" s="180" t="s">
        <v>290</v>
      </c>
      <c r="N30" s="180"/>
      <c r="O30" s="180"/>
      <c r="P30" s="180"/>
      <c r="Q30" s="180"/>
      <c r="R30" s="180"/>
      <c r="S30" s="180"/>
      <c r="T30" s="213" t="s">
        <v>185</v>
      </c>
      <c r="U30" s="180"/>
      <c r="V30" s="180"/>
      <c r="W30" s="180"/>
      <c r="X30" s="213" t="s">
        <v>313</v>
      </c>
      <c r="Y30" s="180"/>
      <c r="Z30" s="180"/>
      <c r="AA30" s="180"/>
      <c r="AB30" s="180"/>
      <c r="AC30" s="180"/>
      <c r="AD30" s="180"/>
      <c r="AE30" s="180"/>
      <c r="AF30" s="180"/>
      <c r="AG30" s="180"/>
      <c r="AH30" s="180"/>
      <c r="AI30" s="180"/>
      <c r="AJ30" s="180"/>
      <c r="AK30" s="180"/>
      <c r="AL30" s="180"/>
      <c r="AM30" s="180"/>
      <c r="AN30" s="240"/>
      <c r="AP30" s="103"/>
    </row>
    <row r="31" spans="2:42" ht="14.25" customHeight="1">
      <c r="B31" s="112"/>
      <c r="C31" s="120"/>
      <c r="D31" s="134"/>
      <c r="E31" s="134"/>
      <c r="F31" s="134"/>
      <c r="G31" s="134"/>
      <c r="H31" s="134"/>
      <c r="I31" s="134"/>
      <c r="J31" s="134"/>
      <c r="K31" s="134"/>
      <c r="L31" s="163"/>
      <c r="M31" s="181" t="s">
        <v>346</v>
      </c>
      <c r="N31" s="181"/>
      <c r="O31" s="181"/>
      <c r="P31" s="181"/>
      <c r="Q31" s="198" t="s">
        <v>427</v>
      </c>
      <c r="R31" s="181" t="s">
        <v>29</v>
      </c>
      <c r="S31" s="181"/>
      <c r="T31" s="181"/>
      <c r="U31" s="181"/>
      <c r="V31" s="181" t="s">
        <v>369</v>
      </c>
      <c r="W31" s="181"/>
      <c r="X31" s="181"/>
      <c r="Y31" s="181"/>
      <c r="Z31" s="181"/>
      <c r="AA31" s="181"/>
      <c r="AB31" s="181"/>
      <c r="AC31" s="181"/>
      <c r="AD31" s="181"/>
      <c r="AE31" s="181"/>
      <c r="AF31" s="181"/>
      <c r="AG31" s="181"/>
      <c r="AH31" s="181"/>
      <c r="AI31" s="181"/>
      <c r="AJ31" s="181"/>
      <c r="AK31" s="181"/>
      <c r="AL31" s="181"/>
      <c r="AM31" s="181"/>
      <c r="AN31" s="255"/>
      <c r="AP31" s="103"/>
    </row>
    <row r="32" spans="2:42">
      <c r="B32" s="112"/>
      <c r="C32" s="119"/>
      <c r="D32" s="133"/>
      <c r="E32" s="133"/>
      <c r="F32" s="133"/>
      <c r="G32" s="133"/>
      <c r="H32" s="133"/>
      <c r="I32" s="133"/>
      <c r="J32" s="133"/>
      <c r="K32" s="133"/>
      <c r="L32" s="161"/>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256"/>
      <c r="AP32" s="103"/>
    </row>
    <row r="33" spans="2:42" ht="14.25" customHeight="1">
      <c r="B33" s="112"/>
      <c r="C33" s="121" t="s">
        <v>40</v>
      </c>
      <c r="D33" s="135"/>
      <c r="E33" s="135"/>
      <c r="F33" s="135"/>
      <c r="G33" s="135"/>
      <c r="H33" s="135"/>
      <c r="I33" s="135"/>
      <c r="J33" s="135"/>
      <c r="K33" s="135"/>
      <c r="L33" s="164"/>
      <c r="M33" s="116" t="s">
        <v>25</v>
      </c>
      <c r="N33" s="131"/>
      <c r="O33" s="131"/>
      <c r="P33" s="131"/>
      <c r="Q33" s="159"/>
      <c r="R33" s="202"/>
      <c r="S33" s="208"/>
      <c r="T33" s="208"/>
      <c r="U33" s="208"/>
      <c r="V33" s="208"/>
      <c r="W33" s="208"/>
      <c r="X33" s="208"/>
      <c r="Y33" s="208"/>
      <c r="Z33" s="208"/>
      <c r="AA33" s="226"/>
      <c r="AB33" s="231" t="s">
        <v>30</v>
      </c>
      <c r="AC33" s="180"/>
      <c r="AD33" s="180"/>
      <c r="AE33" s="180"/>
      <c r="AF33" s="240"/>
      <c r="AG33" s="202"/>
      <c r="AH33" s="208"/>
      <c r="AI33" s="208"/>
      <c r="AJ33" s="208"/>
      <c r="AK33" s="208"/>
      <c r="AL33" s="208"/>
      <c r="AM33" s="208"/>
      <c r="AN33" s="226"/>
      <c r="AP33" s="103"/>
    </row>
    <row r="34" spans="2:42" ht="13.5" customHeight="1">
      <c r="B34" s="112"/>
      <c r="C34" s="124" t="s">
        <v>34</v>
      </c>
      <c r="D34" s="138"/>
      <c r="E34" s="138"/>
      <c r="F34" s="138"/>
      <c r="G34" s="138"/>
      <c r="H34" s="138"/>
      <c r="I34" s="138"/>
      <c r="J34" s="138"/>
      <c r="K34" s="138"/>
      <c r="L34" s="167"/>
      <c r="M34" s="180" t="s">
        <v>290</v>
      </c>
      <c r="N34" s="180"/>
      <c r="O34" s="180"/>
      <c r="P34" s="180"/>
      <c r="Q34" s="180"/>
      <c r="R34" s="180"/>
      <c r="S34" s="180"/>
      <c r="T34" s="213" t="s">
        <v>185</v>
      </c>
      <c r="U34" s="180"/>
      <c r="V34" s="180"/>
      <c r="W34" s="180"/>
      <c r="X34" s="213" t="s">
        <v>313</v>
      </c>
      <c r="Y34" s="180"/>
      <c r="Z34" s="180"/>
      <c r="AA34" s="180"/>
      <c r="AB34" s="180"/>
      <c r="AC34" s="180"/>
      <c r="AD34" s="180"/>
      <c r="AE34" s="180"/>
      <c r="AF34" s="180"/>
      <c r="AG34" s="180"/>
      <c r="AH34" s="180"/>
      <c r="AI34" s="180"/>
      <c r="AJ34" s="180"/>
      <c r="AK34" s="180"/>
      <c r="AL34" s="180"/>
      <c r="AM34" s="180"/>
      <c r="AN34" s="240"/>
      <c r="AP34" s="103"/>
    </row>
    <row r="35" spans="2:42" ht="14.25" customHeight="1">
      <c r="B35" s="112"/>
      <c r="C35" s="125"/>
      <c r="D35" s="139"/>
      <c r="E35" s="139"/>
      <c r="F35" s="139"/>
      <c r="G35" s="139"/>
      <c r="H35" s="139"/>
      <c r="I35" s="139"/>
      <c r="J35" s="139"/>
      <c r="K35" s="139"/>
      <c r="L35" s="168"/>
      <c r="M35" s="181" t="s">
        <v>254</v>
      </c>
      <c r="N35" s="181"/>
      <c r="O35" s="181"/>
      <c r="P35" s="181"/>
      <c r="Q35" s="198" t="s">
        <v>427</v>
      </c>
      <c r="R35" s="181"/>
      <c r="S35" s="181"/>
      <c r="T35" s="181"/>
      <c r="U35" s="181"/>
      <c r="V35" s="181" t="str">
        <v>郡市</v>
      </c>
      <c r="W35" s="181"/>
      <c r="X35" s="181"/>
      <c r="Y35" s="181"/>
      <c r="Z35" s="181"/>
      <c r="AA35" s="181"/>
      <c r="AB35" s="181"/>
      <c r="AC35" s="181"/>
      <c r="AD35" s="181"/>
      <c r="AE35" s="181"/>
      <c r="AF35" s="181"/>
      <c r="AG35" s="181"/>
      <c r="AH35" s="181"/>
      <c r="AI35" s="181"/>
      <c r="AJ35" s="181"/>
      <c r="AK35" s="181"/>
      <c r="AL35" s="181"/>
      <c r="AM35" s="181"/>
      <c r="AN35" s="255"/>
      <c r="AP35" s="103"/>
    </row>
    <row r="36" spans="2:42">
      <c r="B36" s="112"/>
      <c r="C36" s="126"/>
      <c r="D36" s="140"/>
      <c r="E36" s="140"/>
      <c r="F36" s="140"/>
      <c r="G36" s="140"/>
      <c r="H36" s="140"/>
      <c r="I36" s="140"/>
      <c r="J36" s="140"/>
      <c r="K36" s="140"/>
      <c r="L36" s="169"/>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256"/>
      <c r="AP36" s="103"/>
    </row>
    <row r="37" spans="2:42" ht="14.25" customHeight="1">
      <c r="B37" s="112"/>
      <c r="C37" s="121" t="s">
        <v>40</v>
      </c>
      <c r="D37" s="135"/>
      <c r="E37" s="135"/>
      <c r="F37" s="135"/>
      <c r="G37" s="135"/>
      <c r="H37" s="135"/>
      <c r="I37" s="135"/>
      <c r="J37" s="135"/>
      <c r="K37" s="135"/>
      <c r="L37" s="164"/>
      <c r="M37" s="116" t="s">
        <v>25</v>
      </c>
      <c r="N37" s="131"/>
      <c r="O37" s="131"/>
      <c r="P37" s="131"/>
      <c r="Q37" s="159"/>
      <c r="R37" s="202"/>
      <c r="S37" s="208"/>
      <c r="T37" s="208"/>
      <c r="U37" s="208"/>
      <c r="V37" s="208"/>
      <c r="W37" s="208"/>
      <c r="X37" s="208"/>
      <c r="Y37" s="208"/>
      <c r="Z37" s="208"/>
      <c r="AA37" s="226"/>
      <c r="AB37" s="231" t="s">
        <v>30</v>
      </c>
      <c r="AC37" s="180"/>
      <c r="AD37" s="180"/>
      <c r="AE37" s="180"/>
      <c r="AF37" s="240"/>
      <c r="AG37" s="202"/>
      <c r="AH37" s="208"/>
      <c r="AI37" s="208"/>
      <c r="AJ37" s="208"/>
      <c r="AK37" s="208"/>
      <c r="AL37" s="208"/>
      <c r="AM37" s="208"/>
      <c r="AN37" s="226"/>
      <c r="AP37" s="103"/>
    </row>
    <row r="38" spans="2:42" ht="14.25" customHeight="1">
      <c r="B38" s="112"/>
      <c r="C38" s="121" t="s">
        <v>48</v>
      </c>
      <c r="D38" s="135"/>
      <c r="E38" s="135"/>
      <c r="F38" s="135"/>
      <c r="G38" s="135"/>
      <c r="H38" s="135"/>
      <c r="I38" s="135"/>
      <c r="J38" s="135"/>
      <c r="K38" s="135"/>
      <c r="L38" s="164"/>
      <c r="M38" s="123"/>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66"/>
      <c r="AP38" s="103"/>
    </row>
    <row r="39" spans="2:42" ht="13.5" customHeight="1">
      <c r="B39" s="112"/>
      <c r="C39" s="118" t="s">
        <v>51</v>
      </c>
      <c r="D39" s="132"/>
      <c r="E39" s="132"/>
      <c r="F39" s="132"/>
      <c r="G39" s="132"/>
      <c r="H39" s="132"/>
      <c r="I39" s="132"/>
      <c r="J39" s="132"/>
      <c r="K39" s="132"/>
      <c r="L39" s="162"/>
      <c r="M39" s="180" t="s">
        <v>290</v>
      </c>
      <c r="N39" s="180"/>
      <c r="O39" s="180"/>
      <c r="P39" s="180"/>
      <c r="Q39" s="180"/>
      <c r="R39" s="180"/>
      <c r="S39" s="180"/>
      <c r="T39" s="213" t="s">
        <v>185</v>
      </c>
      <c r="U39" s="180"/>
      <c r="V39" s="180"/>
      <c r="W39" s="180"/>
      <c r="X39" s="213" t="s">
        <v>313</v>
      </c>
      <c r="Y39" s="180"/>
      <c r="Z39" s="180"/>
      <c r="AA39" s="180"/>
      <c r="AB39" s="180"/>
      <c r="AC39" s="180"/>
      <c r="AD39" s="180"/>
      <c r="AE39" s="180"/>
      <c r="AF39" s="180"/>
      <c r="AG39" s="180"/>
      <c r="AH39" s="180"/>
      <c r="AI39" s="180"/>
      <c r="AJ39" s="180"/>
      <c r="AK39" s="180"/>
      <c r="AL39" s="180"/>
      <c r="AM39" s="180"/>
      <c r="AN39" s="240"/>
      <c r="AP39" s="103"/>
    </row>
    <row r="40" spans="2:42" ht="14.25" customHeight="1">
      <c r="B40" s="112"/>
      <c r="C40" s="120"/>
      <c r="D40" s="134"/>
      <c r="E40" s="134"/>
      <c r="F40" s="134"/>
      <c r="G40" s="134"/>
      <c r="H40" s="134"/>
      <c r="I40" s="134"/>
      <c r="J40" s="134"/>
      <c r="K40" s="134"/>
      <c r="L40" s="163"/>
      <c r="M40" s="181" t="s">
        <v>254</v>
      </c>
      <c r="N40" s="181"/>
      <c r="O40" s="181"/>
      <c r="P40" s="181"/>
      <c r="Q40" s="198" t="s">
        <v>427</v>
      </c>
      <c r="R40" s="181"/>
      <c r="S40" s="181"/>
      <c r="T40" s="181"/>
      <c r="U40" s="181"/>
      <c r="V40" s="181" t="str">
        <v>郡市</v>
      </c>
      <c r="W40" s="181"/>
      <c r="X40" s="181"/>
      <c r="Y40" s="181"/>
      <c r="Z40" s="181"/>
      <c r="AA40" s="181"/>
      <c r="AB40" s="181"/>
      <c r="AC40" s="181"/>
      <c r="AD40" s="181"/>
      <c r="AE40" s="181"/>
      <c r="AF40" s="181"/>
      <c r="AG40" s="181"/>
      <c r="AH40" s="181"/>
      <c r="AI40" s="181"/>
      <c r="AJ40" s="181"/>
      <c r="AK40" s="181"/>
      <c r="AL40" s="181"/>
      <c r="AM40" s="181"/>
      <c r="AN40" s="255"/>
      <c r="AP40" s="103"/>
    </row>
    <row r="41" spans="2:42">
      <c r="B41" s="113"/>
      <c r="C41" s="119"/>
      <c r="D41" s="133"/>
      <c r="E41" s="133"/>
      <c r="F41" s="133"/>
      <c r="G41" s="133"/>
      <c r="H41" s="133"/>
      <c r="I41" s="133"/>
      <c r="J41" s="133"/>
      <c r="K41" s="133"/>
      <c r="L41" s="161"/>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256"/>
      <c r="AP41" s="103"/>
    </row>
    <row r="42" spans="2:42" ht="13.5" customHeight="1">
      <c r="B42" s="111" t="s">
        <v>297</v>
      </c>
      <c r="C42" s="127" t="s">
        <v>407</v>
      </c>
      <c r="D42" s="141"/>
      <c r="E42" s="141"/>
      <c r="F42" s="141"/>
      <c r="G42" s="141"/>
      <c r="H42" s="141"/>
      <c r="I42" s="141"/>
      <c r="J42" s="141"/>
      <c r="K42" s="141"/>
      <c r="L42" s="141"/>
      <c r="M42" s="183" t="s">
        <v>1040</v>
      </c>
      <c r="N42" s="189"/>
      <c r="O42" s="192" t="s">
        <v>423</v>
      </c>
      <c r="P42" s="195"/>
      <c r="Q42" s="199"/>
      <c r="R42" s="204" t="s">
        <v>429</v>
      </c>
      <c r="S42" s="210"/>
      <c r="T42" s="210"/>
      <c r="U42" s="210"/>
      <c r="V42" s="210"/>
      <c r="W42" s="210"/>
      <c r="X42" s="210"/>
      <c r="Y42" s="210"/>
      <c r="Z42" s="222"/>
      <c r="AA42" s="192" t="s">
        <v>54</v>
      </c>
      <c r="AB42" s="195"/>
      <c r="AC42" s="195"/>
      <c r="AD42" s="199"/>
      <c r="AE42" s="236" t="s">
        <v>260</v>
      </c>
      <c r="AF42" s="241"/>
      <c r="AG42" s="241"/>
      <c r="AH42" s="241"/>
      <c r="AI42" s="243" t="s">
        <v>441</v>
      </c>
      <c r="AJ42" s="247"/>
      <c r="AK42" s="247"/>
      <c r="AL42" s="247"/>
      <c r="AM42" s="247"/>
      <c r="AN42" s="257"/>
      <c r="AP42" s="103"/>
    </row>
    <row r="43" spans="2:42" ht="14.25" customHeight="1">
      <c r="B43" s="112"/>
      <c r="C43" s="128"/>
      <c r="D43" s="142"/>
      <c r="E43" s="142"/>
      <c r="F43" s="142"/>
      <c r="G43" s="142"/>
      <c r="H43" s="142"/>
      <c r="I43" s="142"/>
      <c r="J43" s="142"/>
      <c r="K43" s="142"/>
      <c r="L43" s="142"/>
      <c r="M43" s="184"/>
      <c r="N43" s="190"/>
      <c r="O43" s="193" t="s">
        <v>424</v>
      </c>
      <c r="P43" s="196"/>
      <c r="Q43" s="200"/>
      <c r="R43" s="205"/>
      <c r="S43" s="211"/>
      <c r="T43" s="211"/>
      <c r="U43" s="211"/>
      <c r="V43" s="211"/>
      <c r="W43" s="211"/>
      <c r="X43" s="211"/>
      <c r="Y43" s="211"/>
      <c r="Z43" s="223"/>
      <c r="AA43" s="228" t="s">
        <v>440</v>
      </c>
      <c r="AB43" s="232"/>
      <c r="AC43" s="232"/>
      <c r="AD43" s="232"/>
      <c r="AE43" s="237" t="s">
        <v>376</v>
      </c>
      <c r="AF43" s="242"/>
      <c r="AG43" s="242"/>
      <c r="AH43" s="242"/>
      <c r="AI43" s="244" t="s">
        <v>258</v>
      </c>
      <c r="AJ43" s="248"/>
      <c r="AK43" s="248"/>
      <c r="AL43" s="248"/>
      <c r="AM43" s="248"/>
      <c r="AN43" s="258"/>
      <c r="AP43" s="103"/>
    </row>
    <row r="44" spans="2:42" ht="14.25" customHeight="1">
      <c r="B44" s="112"/>
      <c r="C44" s="109" t="s">
        <v>80</v>
      </c>
      <c r="D44" s="143"/>
      <c r="E44" s="149" t="s">
        <v>92</v>
      </c>
      <c r="F44" s="149"/>
      <c r="G44" s="149"/>
      <c r="H44" s="149"/>
      <c r="I44" s="149"/>
      <c r="J44" s="149"/>
      <c r="K44" s="149"/>
      <c r="L44" s="170"/>
      <c r="M44" s="185"/>
      <c r="N44" s="191"/>
      <c r="O44" s="194"/>
      <c r="P44" s="197"/>
      <c r="Q44" s="201"/>
      <c r="R44" s="206" t="s">
        <v>13</v>
      </c>
      <c r="S44" s="212" t="s">
        <v>173</v>
      </c>
      <c r="T44" s="212"/>
      <c r="U44" s="218" t="s">
        <v>13</v>
      </c>
      <c r="V44" s="212" t="s">
        <v>121</v>
      </c>
      <c r="W44" s="212"/>
      <c r="X44" s="218" t="s">
        <v>13</v>
      </c>
      <c r="Y44" s="212" t="s">
        <v>101</v>
      </c>
      <c r="Z44" s="224"/>
      <c r="AA44" s="229"/>
      <c r="AB44" s="233"/>
      <c r="AC44" s="233"/>
      <c r="AD44" s="235"/>
      <c r="AE44" s="229"/>
      <c r="AF44" s="233"/>
      <c r="AG44" s="233"/>
      <c r="AH44" s="235"/>
      <c r="AI44" s="245" t="s">
        <v>13</v>
      </c>
      <c r="AJ44" s="249" t="s">
        <v>141</v>
      </c>
      <c r="AK44" s="249"/>
      <c r="AL44" s="252" t="s">
        <v>119</v>
      </c>
      <c r="AM44" s="249" t="s">
        <v>348</v>
      </c>
      <c r="AN44" s="259"/>
      <c r="AP44" s="103"/>
    </row>
    <row r="45" spans="2:42" ht="14.25" customHeight="1">
      <c r="B45" s="112"/>
      <c r="C45" s="109"/>
      <c r="D45" s="143"/>
      <c r="E45" s="149" t="s">
        <v>316</v>
      </c>
      <c r="F45" s="154"/>
      <c r="G45" s="154"/>
      <c r="H45" s="154"/>
      <c r="I45" s="154"/>
      <c r="J45" s="154"/>
      <c r="K45" s="154"/>
      <c r="L45" s="171"/>
      <c r="M45" s="185"/>
      <c r="N45" s="191"/>
      <c r="O45" s="194"/>
      <c r="P45" s="197"/>
      <c r="Q45" s="201"/>
      <c r="R45" s="206" t="s">
        <v>13</v>
      </c>
      <c r="S45" s="212" t="s">
        <v>173</v>
      </c>
      <c r="T45" s="212"/>
      <c r="U45" s="218" t="s">
        <v>13</v>
      </c>
      <c r="V45" s="212" t="s">
        <v>121</v>
      </c>
      <c r="W45" s="212"/>
      <c r="X45" s="218" t="s">
        <v>13</v>
      </c>
      <c r="Y45" s="212" t="s">
        <v>101</v>
      </c>
      <c r="Z45" s="224"/>
      <c r="AA45" s="229"/>
      <c r="AB45" s="233"/>
      <c r="AC45" s="233"/>
      <c r="AD45" s="235"/>
      <c r="AE45" s="229"/>
      <c r="AF45" s="233"/>
      <c r="AG45" s="233"/>
      <c r="AH45" s="235"/>
      <c r="AI45" s="245" t="s">
        <v>13</v>
      </c>
      <c r="AJ45" s="249" t="s">
        <v>141</v>
      </c>
      <c r="AK45" s="249"/>
      <c r="AL45" s="252" t="s">
        <v>119</v>
      </c>
      <c r="AM45" s="249" t="s">
        <v>348</v>
      </c>
      <c r="AN45" s="259"/>
      <c r="AP45" s="103"/>
    </row>
    <row r="46" spans="2:42" ht="14.25" customHeight="1">
      <c r="B46" s="112"/>
      <c r="C46" s="109"/>
      <c r="D46" s="143"/>
      <c r="E46" s="149" t="s">
        <v>412</v>
      </c>
      <c r="F46" s="154"/>
      <c r="G46" s="154"/>
      <c r="H46" s="154"/>
      <c r="I46" s="154"/>
      <c r="J46" s="154"/>
      <c r="K46" s="154"/>
      <c r="L46" s="171"/>
      <c r="M46" s="185"/>
      <c r="N46" s="191"/>
      <c r="O46" s="194"/>
      <c r="P46" s="197"/>
      <c r="Q46" s="201"/>
      <c r="R46" s="206" t="s">
        <v>13</v>
      </c>
      <c r="S46" s="212" t="s">
        <v>173</v>
      </c>
      <c r="T46" s="212"/>
      <c r="U46" s="218" t="s">
        <v>13</v>
      </c>
      <c r="V46" s="212" t="s">
        <v>121</v>
      </c>
      <c r="W46" s="212"/>
      <c r="X46" s="218" t="s">
        <v>13</v>
      </c>
      <c r="Y46" s="212" t="s">
        <v>101</v>
      </c>
      <c r="Z46" s="224"/>
      <c r="AA46" s="229"/>
      <c r="AB46" s="233"/>
      <c r="AC46" s="233"/>
      <c r="AD46" s="235"/>
      <c r="AE46" s="229"/>
      <c r="AF46" s="233"/>
      <c r="AG46" s="233"/>
      <c r="AH46" s="235"/>
      <c r="AI46" s="245" t="s">
        <v>13</v>
      </c>
      <c r="AJ46" s="249" t="s">
        <v>141</v>
      </c>
      <c r="AK46" s="249"/>
      <c r="AL46" s="252" t="s">
        <v>119</v>
      </c>
      <c r="AM46" s="249" t="s">
        <v>348</v>
      </c>
      <c r="AN46" s="259"/>
      <c r="AP46" s="103"/>
    </row>
    <row r="47" spans="2:42" ht="14.25" customHeight="1">
      <c r="B47" s="112"/>
      <c r="C47" s="109"/>
      <c r="D47" s="143"/>
      <c r="E47" s="149" t="s">
        <v>414</v>
      </c>
      <c r="F47" s="154"/>
      <c r="G47" s="154"/>
      <c r="H47" s="154"/>
      <c r="I47" s="154"/>
      <c r="J47" s="154"/>
      <c r="K47" s="154"/>
      <c r="L47" s="171"/>
      <c r="M47" s="185"/>
      <c r="N47" s="191"/>
      <c r="O47" s="194"/>
      <c r="P47" s="197"/>
      <c r="Q47" s="201"/>
      <c r="R47" s="206" t="s">
        <v>13</v>
      </c>
      <c r="S47" s="212" t="s">
        <v>173</v>
      </c>
      <c r="T47" s="212"/>
      <c r="U47" s="218" t="s">
        <v>13</v>
      </c>
      <c r="V47" s="212" t="s">
        <v>121</v>
      </c>
      <c r="W47" s="212"/>
      <c r="X47" s="218" t="s">
        <v>13</v>
      </c>
      <c r="Y47" s="212" t="s">
        <v>101</v>
      </c>
      <c r="Z47" s="224"/>
      <c r="AA47" s="229"/>
      <c r="AB47" s="233"/>
      <c r="AC47" s="233"/>
      <c r="AD47" s="235"/>
      <c r="AE47" s="229"/>
      <c r="AF47" s="233"/>
      <c r="AG47" s="233"/>
      <c r="AH47" s="235"/>
      <c r="AI47" s="245" t="s">
        <v>13</v>
      </c>
      <c r="AJ47" s="249" t="s">
        <v>141</v>
      </c>
      <c r="AK47" s="249"/>
      <c r="AL47" s="252" t="s">
        <v>119</v>
      </c>
      <c r="AM47" s="249" t="s">
        <v>348</v>
      </c>
      <c r="AN47" s="259"/>
      <c r="AP47" s="103"/>
    </row>
    <row r="48" spans="2:42" ht="14.25" customHeight="1">
      <c r="B48" s="112"/>
      <c r="C48" s="109"/>
      <c r="D48" s="143"/>
      <c r="E48" s="149" t="s">
        <v>27</v>
      </c>
      <c r="F48" s="154"/>
      <c r="G48" s="154"/>
      <c r="H48" s="154"/>
      <c r="I48" s="154"/>
      <c r="J48" s="154"/>
      <c r="K48" s="154"/>
      <c r="L48" s="171"/>
      <c r="M48" s="185"/>
      <c r="N48" s="191"/>
      <c r="O48" s="194"/>
      <c r="P48" s="197"/>
      <c r="Q48" s="201"/>
      <c r="R48" s="206" t="s">
        <v>13</v>
      </c>
      <c r="S48" s="212" t="s">
        <v>173</v>
      </c>
      <c r="T48" s="212"/>
      <c r="U48" s="218" t="s">
        <v>13</v>
      </c>
      <c r="V48" s="212" t="s">
        <v>121</v>
      </c>
      <c r="W48" s="212"/>
      <c r="X48" s="218" t="s">
        <v>13</v>
      </c>
      <c r="Y48" s="212" t="s">
        <v>101</v>
      </c>
      <c r="Z48" s="224"/>
      <c r="AA48" s="229"/>
      <c r="AB48" s="233"/>
      <c r="AC48" s="233"/>
      <c r="AD48" s="235"/>
      <c r="AE48" s="229"/>
      <c r="AF48" s="233"/>
      <c r="AG48" s="233"/>
      <c r="AH48" s="235"/>
      <c r="AI48" s="245" t="s">
        <v>13</v>
      </c>
      <c r="AJ48" s="249" t="s">
        <v>141</v>
      </c>
      <c r="AK48" s="249"/>
      <c r="AL48" s="252" t="s">
        <v>119</v>
      </c>
      <c r="AM48" s="249" t="s">
        <v>348</v>
      </c>
      <c r="AN48" s="259"/>
      <c r="AP48" s="103"/>
    </row>
    <row r="49" spans="2:42" ht="14.25" customHeight="1">
      <c r="B49" s="112"/>
      <c r="C49" s="109"/>
      <c r="D49" s="143"/>
      <c r="E49" s="150" t="s">
        <v>417</v>
      </c>
      <c r="F49" s="155"/>
      <c r="G49" s="155"/>
      <c r="H49" s="155"/>
      <c r="I49" s="155"/>
      <c r="J49" s="155"/>
      <c r="K49" s="155"/>
      <c r="L49" s="172"/>
      <c r="M49" s="185"/>
      <c r="N49" s="191"/>
      <c r="O49" s="194"/>
      <c r="P49" s="197"/>
      <c r="Q49" s="201"/>
      <c r="R49" s="206" t="s">
        <v>13</v>
      </c>
      <c r="S49" s="212" t="s">
        <v>173</v>
      </c>
      <c r="T49" s="212"/>
      <c r="U49" s="218" t="s">
        <v>13</v>
      </c>
      <c r="V49" s="212" t="s">
        <v>121</v>
      </c>
      <c r="W49" s="212"/>
      <c r="X49" s="218" t="s">
        <v>13</v>
      </c>
      <c r="Y49" s="212" t="s">
        <v>101</v>
      </c>
      <c r="Z49" s="224"/>
      <c r="AA49" s="229"/>
      <c r="AB49" s="233"/>
      <c r="AC49" s="233"/>
      <c r="AD49" s="235"/>
      <c r="AE49" s="229"/>
      <c r="AF49" s="233"/>
      <c r="AG49" s="233"/>
      <c r="AH49" s="235"/>
      <c r="AI49" s="245" t="s">
        <v>13</v>
      </c>
      <c r="AJ49" s="249" t="s">
        <v>141</v>
      </c>
      <c r="AK49" s="249"/>
      <c r="AL49" s="252" t="s">
        <v>119</v>
      </c>
      <c r="AM49" s="249" t="s">
        <v>348</v>
      </c>
      <c r="AN49" s="259"/>
      <c r="AP49" s="103"/>
    </row>
    <row r="50" spans="2:42" ht="14.25" customHeight="1">
      <c r="B50" s="112"/>
      <c r="C50" s="109"/>
      <c r="D50" s="143"/>
      <c r="E50" s="150" t="s">
        <v>153</v>
      </c>
      <c r="F50" s="155"/>
      <c r="G50" s="155"/>
      <c r="H50" s="155"/>
      <c r="I50" s="155"/>
      <c r="J50" s="155"/>
      <c r="K50" s="155"/>
      <c r="L50" s="172"/>
      <c r="M50" s="185"/>
      <c r="N50" s="191"/>
      <c r="O50" s="194"/>
      <c r="P50" s="197"/>
      <c r="Q50" s="201"/>
      <c r="R50" s="206" t="s">
        <v>13</v>
      </c>
      <c r="S50" s="212" t="s">
        <v>173</v>
      </c>
      <c r="T50" s="212"/>
      <c r="U50" s="218" t="s">
        <v>13</v>
      </c>
      <c r="V50" s="212" t="s">
        <v>121</v>
      </c>
      <c r="W50" s="212"/>
      <c r="X50" s="218" t="s">
        <v>13</v>
      </c>
      <c r="Y50" s="212" t="s">
        <v>101</v>
      </c>
      <c r="Z50" s="224"/>
      <c r="AA50" s="229"/>
      <c r="AB50" s="233"/>
      <c r="AC50" s="233"/>
      <c r="AD50" s="235"/>
      <c r="AE50" s="229"/>
      <c r="AF50" s="233"/>
      <c r="AG50" s="233"/>
      <c r="AH50" s="235"/>
      <c r="AI50" s="245" t="s">
        <v>13</v>
      </c>
      <c r="AJ50" s="249" t="s">
        <v>141</v>
      </c>
      <c r="AK50" s="249"/>
      <c r="AL50" s="252" t="s">
        <v>119</v>
      </c>
      <c r="AM50" s="249" t="s">
        <v>348</v>
      </c>
      <c r="AN50" s="259"/>
      <c r="AP50" s="103"/>
    </row>
    <row r="51" spans="2:42" ht="14.25" customHeight="1">
      <c r="B51" s="112"/>
      <c r="C51" s="109"/>
      <c r="D51" s="144"/>
      <c r="E51" s="150" t="s">
        <v>20</v>
      </c>
      <c r="F51" s="156"/>
      <c r="G51" s="156"/>
      <c r="H51" s="156"/>
      <c r="I51" s="156"/>
      <c r="J51" s="156"/>
      <c r="K51" s="156"/>
      <c r="L51" s="173"/>
      <c r="M51" s="185"/>
      <c r="N51" s="191"/>
      <c r="O51" s="194"/>
      <c r="P51" s="197"/>
      <c r="Q51" s="201"/>
      <c r="R51" s="206" t="s">
        <v>13</v>
      </c>
      <c r="S51" s="212" t="s">
        <v>173</v>
      </c>
      <c r="T51" s="212"/>
      <c r="U51" s="218" t="s">
        <v>13</v>
      </c>
      <c r="V51" s="212" t="s">
        <v>121</v>
      </c>
      <c r="W51" s="212"/>
      <c r="X51" s="218" t="s">
        <v>13</v>
      </c>
      <c r="Y51" s="212" t="s">
        <v>101</v>
      </c>
      <c r="Z51" s="224"/>
      <c r="AA51" s="229"/>
      <c r="AB51" s="233"/>
      <c r="AC51" s="233"/>
      <c r="AD51" s="235"/>
      <c r="AE51" s="229"/>
      <c r="AF51" s="233"/>
      <c r="AG51" s="233"/>
      <c r="AH51" s="235"/>
      <c r="AI51" s="245" t="s">
        <v>13</v>
      </c>
      <c r="AJ51" s="249" t="s">
        <v>141</v>
      </c>
      <c r="AK51" s="249"/>
      <c r="AL51" s="252" t="s">
        <v>119</v>
      </c>
      <c r="AM51" s="249" t="s">
        <v>348</v>
      </c>
      <c r="AN51" s="259"/>
      <c r="AP51" s="103"/>
    </row>
    <row r="52" spans="2:42" ht="14.25" customHeight="1">
      <c r="B52" s="112"/>
      <c r="C52" s="109"/>
      <c r="D52" s="144"/>
      <c r="E52" s="151" t="s">
        <v>272</v>
      </c>
      <c r="F52" s="157"/>
      <c r="G52" s="157"/>
      <c r="H52" s="157"/>
      <c r="I52" s="157"/>
      <c r="J52" s="157"/>
      <c r="K52" s="157"/>
      <c r="L52" s="174"/>
      <c r="M52" s="185"/>
      <c r="N52" s="191"/>
      <c r="O52" s="194"/>
      <c r="P52" s="197"/>
      <c r="Q52" s="201"/>
      <c r="R52" s="206" t="s">
        <v>13</v>
      </c>
      <c r="S52" s="212" t="s">
        <v>173</v>
      </c>
      <c r="T52" s="212"/>
      <c r="U52" s="218" t="s">
        <v>13</v>
      </c>
      <c r="V52" s="212" t="s">
        <v>121</v>
      </c>
      <c r="W52" s="212"/>
      <c r="X52" s="218" t="s">
        <v>13</v>
      </c>
      <c r="Y52" s="212" t="s">
        <v>101</v>
      </c>
      <c r="Z52" s="224"/>
      <c r="AA52" s="229"/>
      <c r="AB52" s="233"/>
      <c r="AC52" s="233"/>
      <c r="AD52" s="235"/>
      <c r="AE52" s="229"/>
      <c r="AF52" s="233"/>
      <c r="AG52" s="233"/>
      <c r="AH52" s="235"/>
      <c r="AI52" s="245" t="s">
        <v>13</v>
      </c>
      <c r="AJ52" s="249" t="s">
        <v>141</v>
      </c>
      <c r="AK52" s="249"/>
      <c r="AL52" s="252" t="s">
        <v>119</v>
      </c>
      <c r="AM52" s="249" t="s">
        <v>348</v>
      </c>
      <c r="AN52" s="259"/>
      <c r="AP52" s="103"/>
    </row>
    <row r="53" spans="2:42" ht="14.25" customHeight="1">
      <c r="B53" s="112"/>
      <c r="C53" s="109"/>
      <c r="D53" s="144"/>
      <c r="E53" s="152" t="s">
        <v>418</v>
      </c>
      <c r="F53" s="158"/>
      <c r="G53" s="158"/>
      <c r="H53" s="158"/>
      <c r="I53" s="158"/>
      <c r="J53" s="158"/>
      <c r="K53" s="158"/>
      <c r="L53" s="175"/>
      <c r="M53" s="185"/>
      <c r="N53" s="191"/>
      <c r="O53" s="194"/>
      <c r="P53" s="197"/>
      <c r="Q53" s="201"/>
      <c r="R53" s="206" t="s">
        <v>13</v>
      </c>
      <c r="S53" s="212" t="s">
        <v>173</v>
      </c>
      <c r="T53" s="212"/>
      <c r="U53" s="218" t="s">
        <v>13</v>
      </c>
      <c r="V53" s="212" t="s">
        <v>121</v>
      </c>
      <c r="W53" s="212"/>
      <c r="X53" s="218" t="s">
        <v>13</v>
      </c>
      <c r="Y53" s="212" t="s">
        <v>101</v>
      </c>
      <c r="Z53" s="224"/>
      <c r="AA53" s="229"/>
      <c r="AB53" s="233"/>
      <c r="AC53" s="233"/>
      <c r="AD53" s="235"/>
      <c r="AE53" s="229"/>
      <c r="AF53" s="233"/>
      <c r="AG53" s="233"/>
      <c r="AH53" s="235"/>
      <c r="AI53" s="245" t="s">
        <v>13</v>
      </c>
      <c r="AJ53" s="249" t="s">
        <v>141</v>
      </c>
      <c r="AK53" s="249"/>
      <c r="AL53" s="252" t="s">
        <v>119</v>
      </c>
      <c r="AM53" s="249" t="s">
        <v>348</v>
      </c>
      <c r="AN53" s="259"/>
      <c r="AP53" s="103"/>
    </row>
    <row r="54" spans="2:42" ht="14.25" customHeight="1">
      <c r="B54" s="112"/>
      <c r="C54" s="109"/>
      <c r="D54" s="145"/>
      <c r="E54" s="153" t="s">
        <v>359</v>
      </c>
      <c r="F54" s="153"/>
      <c r="G54" s="153"/>
      <c r="H54" s="153"/>
      <c r="I54" s="153"/>
      <c r="J54" s="153"/>
      <c r="K54" s="153"/>
      <c r="L54" s="176"/>
      <c r="M54" s="185"/>
      <c r="N54" s="191"/>
      <c r="O54" s="194"/>
      <c r="P54" s="197"/>
      <c r="Q54" s="201"/>
      <c r="R54" s="206" t="s">
        <v>13</v>
      </c>
      <c r="S54" s="212" t="s">
        <v>173</v>
      </c>
      <c r="T54" s="212"/>
      <c r="U54" s="218" t="s">
        <v>13</v>
      </c>
      <c r="V54" s="212" t="s">
        <v>121</v>
      </c>
      <c r="W54" s="212"/>
      <c r="X54" s="218" t="s">
        <v>13</v>
      </c>
      <c r="Y54" s="212" t="s">
        <v>101</v>
      </c>
      <c r="Z54" s="224"/>
      <c r="AA54" s="229"/>
      <c r="AB54" s="233"/>
      <c r="AC54" s="233"/>
      <c r="AD54" s="235"/>
      <c r="AE54" s="229"/>
      <c r="AF54" s="233"/>
      <c r="AG54" s="233"/>
      <c r="AH54" s="235"/>
      <c r="AI54" s="245" t="s">
        <v>13</v>
      </c>
      <c r="AJ54" s="249" t="s">
        <v>141</v>
      </c>
      <c r="AK54" s="249"/>
      <c r="AL54" s="252" t="s">
        <v>119</v>
      </c>
      <c r="AM54" s="249" t="s">
        <v>348</v>
      </c>
      <c r="AN54" s="259"/>
      <c r="AP54" s="103"/>
    </row>
    <row r="55" spans="2:42" ht="14.25" customHeight="1">
      <c r="B55" s="112"/>
      <c r="C55" s="109"/>
      <c r="D55" s="143"/>
      <c r="E55" s="150" t="s">
        <v>11</v>
      </c>
      <c r="F55" s="155"/>
      <c r="G55" s="155"/>
      <c r="H55" s="155"/>
      <c r="I55" s="155"/>
      <c r="J55" s="155"/>
      <c r="K55" s="155"/>
      <c r="L55" s="172"/>
      <c r="M55" s="185"/>
      <c r="N55" s="191"/>
      <c r="O55" s="194"/>
      <c r="P55" s="197"/>
      <c r="Q55" s="201"/>
      <c r="R55" s="206" t="s">
        <v>13</v>
      </c>
      <c r="S55" s="212" t="s">
        <v>173</v>
      </c>
      <c r="T55" s="212"/>
      <c r="U55" s="218" t="s">
        <v>13</v>
      </c>
      <c r="V55" s="212" t="s">
        <v>121</v>
      </c>
      <c r="W55" s="212"/>
      <c r="X55" s="218" t="s">
        <v>13</v>
      </c>
      <c r="Y55" s="212" t="s">
        <v>101</v>
      </c>
      <c r="Z55" s="224"/>
      <c r="AA55" s="229"/>
      <c r="AB55" s="233"/>
      <c r="AC55" s="233"/>
      <c r="AD55" s="235"/>
      <c r="AE55" s="229"/>
      <c r="AF55" s="233"/>
      <c r="AG55" s="233"/>
      <c r="AH55" s="235"/>
      <c r="AI55" s="245" t="s">
        <v>13</v>
      </c>
      <c r="AJ55" s="249" t="s">
        <v>141</v>
      </c>
      <c r="AK55" s="249"/>
      <c r="AL55" s="252" t="s">
        <v>119</v>
      </c>
      <c r="AM55" s="249" t="s">
        <v>348</v>
      </c>
      <c r="AN55" s="259"/>
      <c r="AP55" s="103"/>
    </row>
    <row r="56" spans="2:42" ht="14.25" customHeight="1">
      <c r="B56" s="112"/>
      <c r="C56" s="110"/>
      <c r="D56" s="143"/>
      <c r="E56" s="150" t="s">
        <v>107</v>
      </c>
      <c r="F56" s="155"/>
      <c r="G56" s="155"/>
      <c r="H56" s="155"/>
      <c r="I56" s="155"/>
      <c r="J56" s="155"/>
      <c r="K56" s="155"/>
      <c r="L56" s="172"/>
      <c r="M56" s="185"/>
      <c r="N56" s="191"/>
      <c r="O56" s="194"/>
      <c r="P56" s="197"/>
      <c r="Q56" s="201"/>
      <c r="R56" s="206" t="s">
        <v>13</v>
      </c>
      <c r="S56" s="212" t="s">
        <v>173</v>
      </c>
      <c r="T56" s="212"/>
      <c r="U56" s="218" t="s">
        <v>13</v>
      </c>
      <c r="V56" s="212" t="s">
        <v>121</v>
      </c>
      <c r="W56" s="212"/>
      <c r="X56" s="218" t="s">
        <v>13</v>
      </c>
      <c r="Y56" s="212" t="s">
        <v>101</v>
      </c>
      <c r="Z56" s="224"/>
      <c r="AA56" s="229"/>
      <c r="AB56" s="233"/>
      <c r="AC56" s="233"/>
      <c r="AD56" s="235"/>
      <c r="AE56" s="229"/>
      <c r="AF56" s="233"/>
      <c r="AG56" s="233"/>
      <c r="AH56" s="235"/>
      <c r="AI56" s="245" t="s">
        <v>13</v>
      </c>
      <c r="AJ56" s="249" t="s">
        <v>141</v>
      </c>
      <c r="AK56" s="249"/>
      <c r="AL56" s="252" t="s">
        <v>119</v>
      </c>
      <c r="AM56" s="249" t="s">
        <v>348</v>
      </c>
      <c r="AN56" s="259"/>
      <c r="AP56" s="103"/>
    </row>
    <row r="57" spans="2:42" ht="14.25" customHeight="1">
      <c r="B57" s="114"/>
      <c r="C57" s="123" t="s">
        <v>247</v>
      </c>
      <c r="D57" s="137"/>
      <c r="E57" s="137"/>
      <c r="F57" s="137"/>
      <c r="G57" s="137"/>
      <c r="H57" s="137"/>
      <c r="I57" s="137"/>
      <c r="J57" s="137"/>
      <c r="K57" s="137"/>
      <c r="L57" s="137"/>
      <c r="M57" s="185"/>
      <c r="N57" s="191"/>
      <c r="O57" s="194"/>
      <c r="P57" s="197"/>
      <c r="Q57" s="201"/>
      <c r="R57" s="206" t="s">
        <v>13</v>
      </c>
      <c r="S57" s="212" t="s">
        <v>173</v>
      </c>
      <c r="T57" s="212"/>
      <c r="U57" s="218" t="s">
        <v>13</v>
      </c>
      <c r="V57" s="212" t="s">
        <v>121</v>
      </c>
      <c r="W57" s="212"/>
      <c r="X57" s="218" t="s">
        <v>13</v>
      </c>
      <c r="Y57" s="212" t="s">
        <v>101</v>
      </c>
      <c r="Z57" s="224"/>
      <c r="AA57" s="229"/>
      <c r="AB57" s="233"/>
      <c r="AC57" s="233"/>
      <c r="AD57" s="235"/>
      <c r="AE57" s="229"/>
      <c r="AF57" s="233"/>
      <c r="AG57" s="233"/>
      <c r="AH57" s="235"/>
      <c r="AI57" s="246"/>
      <c r="AJ57" s="250"/>
      <c r="AK57" s="250"/>
      <c r="AL57" s="250"/>
      <c r="AM57" s="250"/>
      <c r="AN57" s="260"/>
      <c r="AP57" s="103"/>
    </row>
    <row r="58" spans="2:42" ht="14.25" customHeight="1">
      <c r="B58" s="114"/>
      <c r="C58" s="123" t="s">
        <v>385</v>
      </c>
      <c r="D58" s="137"/>
      <c r="E58" s="137"/>
      <c r="F58" s="137"/>
      <c r="G58" s="137"/>
      <c r="H58" s="137"/>
      <c r="I58" s="137"/>
      <c r="J58" s="137"/>
      <c r="K58" s="137"/>
      <c r="L58" s="137"/>
      <c r="M58" s="185"/>
      <c r="N58" s="191"/>
      <c r="O58" s="194"/>
      <c r="P58" s="197"/>
      <c r="Q58" s="201"/>
      <c r="R58" s="206" t="s">
        <v>13</v>
      </c>
      <c r="S58" s="212" t="s">
        <v>173</v>
      </c>
      <c r="T58" s="212"/>
      <c r="U58" s="218" t="s">
        <v>13</v>
      </c>
      <c r="V58" s="212" t="s">
        <v>121</v>
      </c>
      <c r="W58" s="212"/>
      <c r="X58" s="218" t="s">
        <v>13</v>
      </c>
      <c r="Y58" s="212" t="s">
        <v>101</v>
      </c>
      <c r="Z58" s="224"/>
      <c r="AA58" s="229"/>
      <c r="AB58" s="233"/>
      <c r="AC58" s="233"/>
      <c r="AD58" s="235"/>
      <c r="AE58" s="229"/>
      <c r="AF58" s="233"/>
      <c r="AG58" s="233"/>
      <c r="AH58" s="235"/>
      <c r="AI58" s="246"/>
      <c r="AJ58" s="250"/>
      <c r="AK58" s="250"/>
      <c r="AL58" s="250"/>
      <c r="AM58" s="250"/>
      <c r="AN58" s="260"/>
      <c r="AP58" s="103"/>
    </row>
    <row r="59" spans="2:42" ht="14.25" customHeight="1">
      <c r="B59" s="115" t="s">
        <v>22</v>
      </c>
      <c r="C59" s="115"/>
      <c r="D59" s="115"/>
      <c r="E59" s="115"/>
      <c r="F59" s="115"/>
      <c r="G59" s="115"/>
      <c r="H59" s="115"/>
      <c r="I59" s="115"/>
      <c r="J59" s="115"/>
      <c r="K59" s="115"/>
      <c r="L59" s="177"/>
      <c r="M59" s="186"/>
      <c r="N59" s="186"/>
      <c r="O59" s="186"/>
      <c r="P59" s="186"/>
      <c r="Q59" s="186"/>
      <c r="R59" s="207"/>
      <c r="S59" s="207"/>
      <c r="T59" s="207"/>
      <c r="U59" s="219"/>
      <c r="V59" s="220" t="s">
        <v>434</v>
      </c>
      <c r="W59" s="149"/>
      <c r="X59" s="149"/>
      <c r="Y59" s="149"/>
      <c r="Z59" s="149"/>
      <c r="AA59" s="149"/>
      <c r="AB59" s="234"/>
      <c r="AC59" s="234"/>
      <c r="AD59" s="234"/>
      <c r="AE59" s="238"/>
      <c r="AF59" s="238"/>
      <c r="AG59" s="238"/>
      <c r="AH59" s="238"/>
      <c r="AI59" s="238"/>
      <c r="AJ59" s="251"/>
      <c r="AK59" s="238"/>
      <c r="AL59" s="238"/>
      <c r="AM59" s="238"/>
      <c r="AN59" s="261"/>
      <c r="AP59" s="103"/>
    </row>
    <row r="60" spans="2:42" ht="14.25" customHeight="1">
      <c r="B60" s="108" t="s">
        <v>246</v>
      </c>
      <c r="C60" s="129" t="s">
        <v>410</v>
      </c>
      <c r="D60" s="146"/>
      <c r="E60" s="146"/>
      <c r="F60" s="146"/>
      <c r="G60" s="146"/>
      <c r="H60" s="146"/>
      <c r="I60" s="146"/>
      <c r="J60" s="146"/>
      <c r="K60" s="146"/>
      <c r="L60" s="146"/>
      <c r="M60" s="146"/>
      <c r="N60" s="146"/>
      <c r="O60" s="146"/>
      <c r="P60" s="146"/>
      <c r="Q60" s="146"/>
      <c r="R60" s="146"/>
      <c r="S60" s="146"/>
      <c r="T60" s="214"/>
      <c r="U60" s="129" t="s">
        <v>372</v>
      </c>
      <c r="V60" s="221"/>
      <c r="W60" s="221"/>
      <c r="X60" s="221"/>
      <c r="Y60" s="221"/>
      <c r="Z60" s="221"/>
      <c r="AA60" s="221"/>
      <c r="AB60" s="221"/>
      <c r="AC60" s="221"/>
      <c r="AD60" s="221"/>
      <c r="AE60" s="221"/>
      <c r="AF60" s="221"/>
      <c r="AG60" s="221"/>
      <c r="AH60" s="221"/>
      <c r="AI60" s="221"/>
      <c r="AJ60" s="221"/>
      <c r="AK60" s="221"/>
      <c r="AL60" s="221"/>
      <c r="AM60" s="221"/>
      <c r="AN60" s="262"/>
      <c r="AP60" s="103"/>
    </row>
    <row r="61" spans="2:42">
      <c r="B61" s="109"/>
      <c r="C61" s="127"/>
      <c r="D61" s="141"/>
      <c r="E61" s="141"/>
      <c r="F61" s="141"/>
      <c r="G61" s="141"/>
      <c r="H61" s="141"/>
      <c r="I61" s="141"/>
      <c r="J61" s="141"/>
      <c r="K61" s="141"/>
      <c r="L61" s="141"/>
      <c r="M61" s="141"/>
      <c r="N61" s="141"/>
      <c r="O61" s="141"/>
      <c r="P61" s="141"/>
      <c r="Q61" s="141"/>
      <c r="R61" s="141"/>
      <c r="S61" s="141"/>
      <c r="T61" s="215"/>
      <c r="U61" s="127"/>
      <c r="V61" s="141"/>
      <c r="W61" s="141"/>
      <c r="X61" s="141"/>
      <c r="Y61" s="141"/>
      <c r="Z61" s="141"/>
      <c r="AA61" s="141"/>
      <c r="AB61" s="141"/>
      <c r="AC61" s="141"/>
      <c r="AD61" s="141"/>
      <c r="AE61" s="141"/>
      <c r="AF61" s="141"/>
      <c r="AG61" s="141"/>
      <c r="AH61" s="141"/>
      <c r="AI61" s="141"/>
      <c r="AJ61" s="141"/>
      <c r="AK61" s="141"/>
      <c r="AL61" s="141"/>
      <c r="AM61" s="141"/>
      <c r="AN61" s="215"/>
      <c r="AP61" s="103"/>
    </row>
    <row r="62" spans="2:42">
      <c r="B62" s="109"/>
      <c r="C62" s="128"/>
      <c r="D62" s="142"/>
      <c r="E62" s="142"/>
      <c r="F62" s="142"/>
      <c r="G62" s="142"/>
      <c r="H62" s="142"/>
      <c r="I62" s="142"/>
      <c r="J62" s="142"/>
      <c r="K62" s="142"/>
      <c r="L62" s="142"/>
      <c r="M62" s="142"/>
      <c r="N62" s="142"/>
      <c r="O62" s="142"/>
      <c r="P62" s="142"/>
      <c r="Q62" s="142"/>
      <c r="R62" s="142"/>
      <c r="S62" s="142"/>
      <c r="T62" s="216"/>
      <c r="U62" s="128"/>
      <c r="V62" s="142"/>
      <c r="W62" s="142"/>
      <c r="X62" s="142"/>
      <c r="Y62" s="142"/>
      <c r="Z62" s="142"/>
      <c r="AA62" s="142"/>
      <c r="AB62" s="142"/>
      <c r="AC62" s="142"/>
      <c r="AD62" s="142"/>
      <c r="AE62" s="142"/>
      <c r="AF62" s="142"/>
      <c r="AG62" s="142"/>
      <c r="AH62" s="142"/>
      <c r="AI62" s="142"/>
      <c r="AJ62" s="142"/>
      <c r="AK62" s="142"/>
      <c r="AL62" s="142"/>
      <c r="AM62" s="142"/>
      <c r="AN62" s="216"/>
      <c r="AP62" s="103"/>
    </row>
    <row r="63" spans="2:42">
      <c r="B63" s="109"/>
      <c r="C63" s="128"/>
      <c r="D63" s="142"/>
      <c r="E63" s="142"/>
      <c r="F63" s="142"/>
      <c r="G63" s="142"/>
      <c r="H63" s="142"/>
      <c r="I63" s="142"/>
      <c r="J63" s="142"/>
      <c r="K63" s="142"/>
      <c r="L63" s="142"/>
      <c r="M63" s="142"/>
      <c r="N63" s="142"/>
      <c r="O63" s="142"/>
      <c r="P63" s="142"/>
      <c r="Q63" s="142"/>
      <c r="R63" s="142"/>
      <c r="S63" s="142"/>
      <c r="T63" s="216"/>
      <c r="U63" s="128"/>
      <c r="V63" s="142"/>
      <c r="W63" s="142"/>
      <c r="X63" s="142"/>
      <c r="Y63" s="142"/>
      <c r="Z63" s="142"/>
      <c r="AA63" s="142"/>
      <c r="AB63" s="142"/>
      <c r="AC63" s="142"/>
      <c r="AD63" s="142"/>
      <c r="AE63" s="142"/>
      <c r="AF63" s="142"/>
      <c r="AG63" s="142"/>
      <c r="AH63" s="142"/>
      <c r="AI63" s="142"/>
      <c r="AJ63" s="142"/>
      <c r="AK63" s="142"/>
      <c r="AL63" s="142"/>
      <c r="AM63" s="142"/>
      <c r="AN63" s="216"/>
      <c r="AP63" s="103"/>
    </row>
    <row r="64" spans="2:42">
      <c r="B64" s="110"/>
      <c r="C64" s="130"/>
      <c r="D64" s="147"/>
      <c r="E64" s="147"/>
      <c r="F64" s="147"/>
      <c r="G64" s="147"/>
      <c r="H64" s="147"/>
      <c r="I64" s="147"/>
      <c r="J64" s="147"/>
      <c r="K64" s="147"/>
      <c r="L64" s="147"/>
      <c r="M64" s="147"/>
      <c r="N64" s="147"/>
      <c r="O64" s="147"/>
      <c r="P64" s="147"/>
      <c r="Q64" s="147"/>
      <c r="R64" s="147"/>
      <c r="S64" s="147"/>
      <c r="T64" s="217"/>
      <c r="U64" s="130"/>
      <c r="V64" s="147"/>
      <c r="W64" s="147"/>
      <c r="X64" s="147"/>
      <c r="Y64" s="147"/>
      <c r="Z64" s="147"/>
      <c r="AA64" s="147"/>
      <c r="AB64" s="147"/>
      <c r="AC64" s="147"/>
      <c r="AD64" s="147"/>
      <c r="AE64" s="147"/>
      <c r="AF64" s="147"/>
      <c r="AG64" s="147"/>
      <c r="AH64" s="147"/>
      <c r="AI64" s="147"/>
      <c r="AJ64" s="147"/>
      <c r="AK64" s="147"/>
      <c r="AL64" s="147"/>
      <c r="AM64" s="147"/>
      <c r="AN64" s="217"/>
      <c r="AP64" s="103"/>
    </row>
    <row r="65" spans="2:43" ht="14.25" customHeight="1">
      <c r="B65" s="116" t="s">
        <v>390</v>
      </c>
      <c r="C65" s="131"/>
      <c r="D65" s="131"/>
      <c r="E65" s="131"/>
      <c r="F65" s="159"/>
      <c r="G65" s="115" t="s">
        <v>65</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P65" s="103"/>
    </row>
    <row r="67" spans="2:43">
      <c r="B67" s="104" t="s">
        <v>306</v>
      </c>
    </row>
    <row r="68" spans="2:43">
      <c r="B68" s="104" t="s">
        <v>251</v>
      </c>
    </row>
    <row r="69" spans="2:43">
      <c r="B69" s="104" t="s">
        <v>393</v>
      </c>
    </row>
    <row r="70" spans="2:43">
      <c r="B70" s="104" t="s">
        <v>259</v>
      </c>
    </row>
    <row r="71" spans="2:43">
      <c r="B71" s="104" t="s">
        <v>360</v>
      </c>
    </row>
    <row r="72" spans="2:43">
      <c r="B72" s="104" t="s">
        <v>253</v>
      </c>
    </row>
    <row r="73" spans="2:43">
      <c r="B73" s="104" t="s">
        <v>1491</v>
      </c>
      <c r="AP73" s="103"/>
      <c r="AQ73" s="104"/>
    </row>
    <row r="74" spans="2:43">
      <c r="B74" s="104"/>
      <c r="E74" s="103" t="s">
        <v>419</v>
      </c>
      <c r="AP74" s="103"/>
      <c r="AQ74" s="104"/>
    </row>
    <row r="75" spans="2:43">
      <c r="B75" s="104" t="s">
        <v>354</v>
      </c>
    </row>
    <row r="76" spans="2:43">
      <c r="B76" s="104" t="s">
        <v>397</v>
      </c>
    </row>
    <row r="77" spans="2:43">
      <c r="B77" s="104" t="s">
        <v>312</v>
      </c>
    </row>
    <row r="91" spans="2:2" ht="12.75" customHeight="1">
      <c r="B91" s="117"/>
    </row>
    <row r="92" spans="2:2" ht="12.75" customHeight="1">
      <c r="B92" s="117" t="s">
        <v>402</v>
      </c>
    </row>
    <row r="93" spans="2:2" ht="12.75" customHeight="1">
      <c r="B93" s="117" t="s">
        <v>140</v>
      </c>
    </row>
    <row r="94" spans="2:2" ht="12.75" customHeight="1">
      <c r="B94" s="117" t="s">
        <v>53</v>
      </c>
    </row>
    <row r="95" spans="2:2" ht="12.75" customHeight="1">
      <c r="B95" s="117" t="s">
        <v>226</v>
      </c>
    </row>
    <row r="96" spans="2:2" ht="12.75" customHeight="1">
      <c r="B96" s="117" t="s">
        <v>404</v>
      </c>
    </row>
    <row r="97" spans="2:2" ht="12.75" customHeight="1">
      <c r="B97" s="117" t="s">
        <v>277</v>
      </c>
    </row>
    <row r="98" spans="2:2" ht="12.75" customHeight="1">
      <c r="B98" s="117" t="s">
        <v>284</v>
      </c>
    </row>
    <row r="99" spans="2:2" ht="12.75" customHeight="1">
      <c r="B99" s="117" t="s">
        <v>328</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7"/>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A2:IV75"/>
  <sheetViews>
    <sheetView view="pageBreakPreview" zoomScaleNormal="70" zoomScaleSheetLayoutView="100" workbookViewId="0"/>
  </sheetViews>
  <sheetFormatPr defaultRowHeight="20.25" customHeight="1"/>
  <cols>
    <col min="1" max="2" width="4.25" style="107" customWidth="1"/>
    <col min="3" max="3" width="34.5" style="106" customWidth="1"/>
    <col min="4" max="4" width="4.875" style="106" customWidth="1"/>
    <col min="5" max="5" width="57.5" style="106" customWidth="1"/>
    <col min="6" max="6" width="4.875" style="106" customWidth="1"/>
    <col min="7" max="7" width="32.5" style="265" customWidth="1"/>
    <col min="8" max="8" width="62.83203125" style="106" customWidth="1"/>
    <col min="9" max="32" width="4.875" style="106" customWidth="1"/>
    <col min="33" max="33" width="12" style="106" bestFit="1" customWidth="1"/>
    <col min="34" max="256" width="9" style="106"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289" width="12" bestFit="1" customWidth="1"/>
    <col min="290"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545" width="12" bestFit="1" customWidth="1"/>
    <col min="546"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801" width="12" bestFit="1" customWidth="1"/>
    <col min="802"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057" width="12" bestFit="1" customWidth="1"/>
    <col min="1058"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313" width="12" bestFit="1" customWidth="1"/>
    <col min="1314"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569" width="12" bestFit="1" customWidth="1"/>
    <col min="1570"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1825" width="12" bestFit="1" customWidth="1"/>
    <col min="1826"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081" width="12" bestFit="1" customWidth="1"/>
    <col min="2082"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337" width="12" bestFit="1" customWidth="1"/>
    <col min="2338"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593" width="12" bestFit="1" customWidth="1"/>
    <col min="2594"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2849" width="12" bestFit="1" customWidth="1"/>
    <col min="2850"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105" width="12" bestFit="1" customWidth="1"/>
    <col min="3106"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361" width="12" bestFit="1" customWidth="1"/>
    <col min="3362"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617" width="12" bestFit="1" customWidth="1"/>
    <col min="3618"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3873" width="12" bestFit="1" customWidth="1"/>
    <col min="3874"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129" width="12" bestFit="1" customWidth="1"/>
    <col min="4130"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385" width="12" bestFit="1" customWidth="1"/>
    <col min="4386"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641" width="12" bestFit="1" customWidth="1"/>
    <col min="4642"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4897" width="12" bestFit="1" customWidth="1"/>
    <col min="4898"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153" width="12" bestFit="1" customWidth="1"/>
    <col min="5154"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409" width="12" bestFit="1" customWidth="1"/>
    <col min="5410"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665" width="12" bestFit="1" customWidth="1"/>
    <col min="5666"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5921" width="12" bestFit="1" customWidth="1"/>
    <col min="5922"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177" width="12" bestFit="1" customWidth="1"/>
    <col min="6178"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433" width="12" bestFit="1" customWidth="1"/>
    <col min="6434"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689" width="12" bestFit="1" customWidth="1"/>
    <col min="6690"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6945" width="12" bestFit="1" customWidth="1"/>
    <col min="6946"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201" width="12" bestFit="1" customWidth="1"/>
    <col min="7202"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457" width="12" bestFit="1" customWidth="1"/>
    <col min="7458"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713" width="12" bestFit="1" customWidth="1"/>
    <col min="7714"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7969" width="12" bestFit="1" customWidth="1"/>
    <col min="7970"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225" width="12" bestFit="1" customWidth="1"/>
    <col min="8226"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481" width="12" bestFit="1" customWidth="1"/>
    <col min="8482"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737" width="12" bestFit="1" customWidth="1"/>
    <col min="8738"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8993" width="12" bestFit="1" customWidth="1"/>
    <col min="8994"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249" width="12" bestFit="1" customWidth="1"/>
    <col min="9250"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505" width="12" bestFit="1" customWidth="1"/>
    <col min="9506"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761" width="12" bestFit="1" customWidth="1"/>
    <col min="9762"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017" width="12" bestFit="1" customWidth="1"/>
    <col min="10018"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273" width="12" bestFit="1" customWidth="1"/>
    <col min="10274"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529" width="12" bestFit="1" customWidth="1"/>
    <col min="10530"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0785" width="12" bestFit="1" customWidth="1"/>
    <col min="10786"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041" width="12" bestFit="1" customWidth="1"/>
    <col min="11042"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297" width="12" bestFit="1" customWidth="1"/>
    <col min="11298"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553" width="12" bestFit="1" customWidth="1"/>
    <col min="11554"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1809" width="12" bestFit="1" customWidth="1"/>
    <col min="11810"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065" width="12" bestFit="1" customWidth="1"/>
    <col min="12066"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321" width="12" bestFit="1" customWidth="1"/>
    <col min="12322"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577" width="12" bestFit="1" customWidth="1"/>
    <col min="12578"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2833" width="12" bestFit="1" customWidth="1"/>
    <col min="12834"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089" width="12" bestFit="1" customWidth="1"/>
    <col min="13090"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345" width="12" bestFit="1" customWidth="1"/>
    <col min="13346"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601" width="12" bestFit="1" customWidth="1"/>
    <col min="13602"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3857" width="12" bestFit="1" customWidth="1"/>
    <col min="13858"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113" width="12" bestFit="1" customWidth="1"/>
    <col min="14114"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369" width="12" bestFit="1" customWidth="1"/>
    <col min="14370"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625" width="12" bestFit="1" customWidth="1"/>
    <col min="14626"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4881" width="12" bestFit="1" customWidth="1"/>
    <col min="14882"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137" width="12" bestFit="1" customWidth="1"/>
    <col min="15138"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393" width="12" bestFit="1" customWidth="1"/>
    <col min="15394"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649" width="12" bestFit="1" customWidth="1"/>
    <col min="15650"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5905" width="12" bestFit="1" customWidth="1"/>
    <col min="15906"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161" width="12" bestFit="1" customWidth="1"/>
    <col min="16162" max="16384" width="9" customWidth="1"/>
  </cols>
  <sheetData>
    <row r="2" spans="1:32" ht="20.25" customHeight="1">
      <c r="A2" s="270" t="s">
        <v>785</v>
      </c>
      <c r="B2" s="270"/>
      <c r="C2" s="286"/>
      <c r="D2" s="286"/>
      <c r="E2" s="286"/>
      <c r="F2" s="286"/>
      <c r="G2" s="305"/>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row>
    <row r="3" spans="1:32" ht="32.25" customHeight="1">
      <c r="A3" s="271" t="s">
        <v>188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11.25" customHeight="1">
      <c r="A4" s="148"/>
      <c r="B4" s="148"/>
      <c r="C4" s="286"/>
      <c r="D4" s="286"/>
      <c r="E4" s="286"/>
      <c r="F4" s="286"/>
      <c r="G4" s="305"/>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row>
    <row r="5" spans="1:32" ht="30" customHeight="1">
      <c r="A5" s="148"/>
      <c r="B5" s="148"/>
      <c r="C5" s="286"/>
      <c r="D5" s="286"/>
      <c r="E5" s="286"/>
      <c r="F5" s="286"/>
      <c r="G5" s="305"/>
      <c r="H5" s="286"/>
      <c r="I5" s="286"/>
      <c r="J5" s="148"/>
      <c r="K5" s="148"/>
      <c r="L5" s="148"/>
      <c r="M5" s="148"/>
      <c r="N5" s="148"/>
      <c r="O5" s="148"/>
      <c r="P5" s="148"/>
      <c r="Q5" s="148"/>
      <c r="R5" s="148"/>
      <c r="S5" s="202" t="s">
        <v>462</v>
      </c>
      <c r="T5" s="208"/>
      <c r="U5" s="208"/>
      <c r="V5" s="226"/>
      <c r="W5" s="367"/>
      <c r="X5" s="368"/>
      <c r="Y5" s="368"/>
      <c r="Z5" s="368"/>
      <c r="AA5" s="368"/>
      <c r="AB5" s="368"/>
      <c r="AC5" s="368"/>
      <c r="AD5" s="368"/>
      <c r="AE5" s="368"/>
      <c r="AF5" s="226"/>
    </row>
    <row r="6" spans="1:32" ht="20.25" customHeight="1">
      <c r="A6" s="148"/>
      <c r="B6" s="148"/>
      <c r="C6" s="286"/>
      <c r="D6" s="286"/>
      <c r="E6" s="286"/>
      <c r="F6" s="286"/>
      <c r="G6" s="305"/>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row>
    <row r="7" spans="1:32" ht="18" customHeight="1">
      <c r="A7" s="202" t="s">
        <v>163</v>
      </c>
      <c r="B7" s="208"/>
      <c r="C7" s="226"/>
      <c r="D7" s="202" t="s">
        <v>164</v>
      </c>
      <c r="E7" s="226"/>
      <c r="F7" s="301" t="s">
        <v>256</v>
      </c>
      <c r="G7" s="306"/>
      <c r="H7" s="202" t="s">
        <v>132</v>
      </c>
      <c r="I7" s="208"/>
      <c r="J7" s="208"/>
      <c r="K7" s="208"/>
      <c r="L7" s="208"/>
      <c r="M7" s="208"/>
      <c r="N7" s="208"/>
      <c r="O7" s="208"/>
      <c r="P7" s="208"/>
      <c r="Q7" s="208"/>
      <c r="R7" s="208"/>
      <c r="S7" s="208"/>
      <c r="T7" s="208"/>
      <c r="U7" s="208"/>
      <c r="V7" s="208"/>
      <c r="W7" s="208"/>
      <c r="X7" s="226"/>
      <c r="Y7" s="202" t="s">
        <v>468</v>
      </c>
      <c r="Z7" s="208"/>
      <c r="AA7" s="208"/>
      <c r="AB7" s="226"/>
      <c r="AC7" s="202" t="s">
        <v>166</v>
      </c>
      <c r="AD7" s="208"/>
      <c r="AE7" s="208"/>
      <c r="AF7" s="226"/>
    </row>
    <row r="8" spans="1:32" ht="18.75" customHeight="1">
      <c r="A8" s="204" t="s">
        <v>175</v>
      </c>
      <c r="B8" s="210"/>
      <c r="C8" s="222"/>
      <c r="D8" s="204"/>
      <c r="E8" s="296"/>
      <c r="F8" s="302"/>
      <c r="G8" s="307"/>
      <c r="H8" s="314" t="s">
        <v>325</v>
      </c>
      <c r="I8" s="277" t="s">
        <v>13</v>
      </c>
      <c r="J8" s="339" t="s">
        <v>449</v>
      </c>
      <c r="K8" s="213"/>
      <c r="L8" s="213"/>
      <c r="M8" s="277" t="s">
        <v>13</v>
      </c>
      <c r="N8" s="339" t="s">
        <v>365</v>
      </c>
      <c r="O8" s="213"/>
      <c r="P8" s="213"/>
      <c r="Q8" s="277" t="s">
        <v>13</v>
      </c>
      <c r="R8" s="339" t="s">
        <v>457</v>
      </c>
      <c r="S8" s="213"/>
      <c r="T8" s="213"/>
      <c r="U8" s="277" t="s">
        <v>13</v>
      </c>
      <c r="V8" s="339" t="s">
        <v>465</v>
      </c>
      <c r="W8" s="213"/>
      <c r="X8" s="369"/>
      <c r="Y8" s="381"/>
      <c r="Z8" s="387"/>
      <c r="AA8" s="387"/>
      <c r="AB8" s="391"/>
      <c r="AC8" s="381"/>
      <c r="AD8" s="387"/>
      <c r="AE8" s="387"/>
      <c r="AF8" s="391"/>
    </row>
    <row r="9" spans="1:32" s="106" customFormat="1" ht="18.75" customHeight="1">
      <c r="A9" s="205"/>
      <c r="B9" s="211"/>
      <c r="C9" s="223"/>
      <c r="D9" s="205"/>
      <c r="E9" s="297"/>
      <c r="F9" s="303"/>
      <c r="G9" s="308"/>
      <c r="H9" s="315"/>
      <c r="I9" s="330" t="s">
        <v>13</v>
      </c>
      <c r="J9" s="340" t="s">
        <v>73</v>
      </c>
      <c r="K9" s="349"/>
      <c r="L9" s="349"/>
      <c r="M9" s="359" t="s">
        <v>13</v>
      </c>
      <c r="N9" s="340" t="s">
        <v>105</v>
      </c>
      <c r="O9" s="349"/>
      <c r="P9" s="349"/>
      <c r="Q9" s="359" t="s">
        <v>13</v>
      </c>
      <c r="R9" s="340" t="s">
        <v>459</v>
      </c>
      <c r="S9" s="349"/>
      <c r="T9" s="349"/>
      <c r="U9" s="359" t="s">
        <v>13</v>
      </c>
      <c r="V9" s="340" t="s">
        <v>466</v>
      </c>
      <c r="W9" s="349"/>
      <c r="X9" s="370"/>
      <c r="Y9" s="382"/>
      <c r="Z9" s="388"/>
      <c r="AA9" s="388"/>
      <c r="AB9" s="392"/>
      <c r="AC9" s="382"/>
      <c r="AD9" s="388"/>
      <c r="AE9" s="388"/>
      <c r="AF9" s="392"/>
    </row>
    <row r="10" spans="1:32" s="266" customFormat="1" ht="18.75" customHeight="1">
      <c r="A10" s="272"/>
      <c r="B10" s="282"/>
      <c r="C10" s="287"/>
      <c r="D10" s="292"/>
      <c r="E10" s="298"/>
      <c r="F10" s="292"/>
      <c r="G10" s="298"/>
      <c r="H10" s="316" t="s">
        <v>758</v>
      </c>
      <c r="I10" s="331" t="s">
        <v>13</v>
      </c>
      <c r="J10" s="341" t="s">
        <v>769</v>
      </c>
      <c r="K10" s="350"/>
      <c r="L10" s="352"/>
      <c r="M10" s="360" t="s">
        <v>13</v>
      </c>
      <c r="N10" s="341" t="s">
        <v>547</v>
      </c>
      <c r="O10" s="362"/>
      <c r="P10" s="362"/>
      <c r="Q10" s="362"/>
      <c r="R10" s="362"/>
      <c r="S10" s="362"/>
      <c r="T10" s="362"/>
      <c r="U10" s="362"/>
      <c r="V10" s="362"/>
      <c r="W10" s="362"/>
      <c r="X10" s="371"/>
      <c r="Y10" s="383" t="s">
        <v>13</v>
      </c>
      <c r="Z10" s="389" t="s">
        <v>435</v>
      </c>
      <c r="AA10" s="389"/>
      <c r="AB10" s="393"/>
      <c r="AC10" s="383" t="s">
        <v>13</v>
      </c>
      <c r="AD10" s="389" t="s">
        <v>435</v>
      </c>
      <c r="AE10" s="389"/>
      <c r="AF10" s="393"/>
    </row>
    <row r="11" spans="1:32" s="266" customFormat="1" ht="18.75" customHeight="1">
      <c r="A11" s="273"/>
      <c r="B11" s="283"/>
      <c r="C11" s="288"/>
      <c r="D11" s="293"/>
      <c r="E11" s="299"/>
      <c r="F11" s="293"/>
      <c r="G11" s="299"/>
      <c r="H11" s="317" t="s">
        <v>97</v>
      </c>
      <c r="I11" s="332" t="s">
        <v>13</v>
      </c>
      <c r="J11" s="342" t="s">
        <v>170</v>
      </c>
      <c r="K11" s="342"/>
      <c r="L11" s="353"/>
      <c r="M11" s="357" t="s">
        <v>13</v>
      </c>
      <c r="N11" s="342" t="s">
        <v>455</v>
      </c>
      <c r="O11" s="342"/>
      <c r="P11" s="353"/>
      <c r="Q11" s="357" t="s">
        <v>13</v>
      </c>
      <c r="R11" s="345" t="s">
        <v>305</v>
      </c>
      <c r="S11" s="345"/>
      <c r="T11" s="345"/>
      <c r="U11" s="345"/>
      <c r="V11" s="345"/>
      <c r="W11" s="345"/>
      <c r="X11" s="372"/>
      <c r="Y11" s="274" t="s">
        <v>13</v>
      </c>
      <c r="Z11" s="390" t="s">
        <v>451</v>
      </c>
      <c r="AA11" s="385"/>
      <c r="AB11" s="394"/>
      <c r="AC11" s="274" t="s">
        <v>13</v>
      </c>
      <c r="AD11" s="390" t="s">
        <v>451</v>
      </c>
      <c r="AE11" s="385"/>
      <c r="AF11" s="394"/>
    </row>
    <row r="12" spans="1:32" s="266" customFormat="1" ht="18.75" customHeight="1">
      <c r="A12" s="273"/>
      <c r="B12" s="283"/>
      <c r="C12" s="288"/>
      <c r="D12" s="293"/>
      <c r="E12" s="299"/>
      <c r="F12" s="293"/>
      <c r="G12" s="299"/>
      <c r="H12" s="318"/>
      <c r="I12" s="333" t="s">
        <v>13</v>
      </c>
      <c r="J12" s="343" t="s">
        <v>771</v>
      </c>
      <c r="K12" s="343"/>
      <c r="L12" s="354"/>
      <c r="M12" s="354"/>
      <c r="N12" s="354"/>
      <c r="O12" s="354"/>
      <c r="P12" s="354"/>
      <c r="Q12" s="354"/>
      <c r="R12" s="354"/>
      <c r="S12" s="354"/>
      <c r="T12" s="354"/>
      <c r="U12" s="354"/>
      <c r="V12" s="354"/>
      <c r="W12" s="354"/>
      <c r="X12" s="373"/>
      <c r="Y12" s="384"/>
      <c r="Z12" s="385"/>
      <c r="AA12" s="385"/>
      <c r="AB12" s="394"/>
      <c r="AC12" s="384"/>
      <c r="AD12" s="385"/>
      <c r="AE12" s="385"/>
      <c r="AF12" s="394"/>
    </row>
    <row r="13" spans="1:32" s="266" customFormat="1" ht="18.75" customHeight="1">
      <c r="A13" s="273"/>
      <c r="B13" s="283"/>
      <c r="C13" s="288"/>
      <c r="D13" s="293"/>
      <c r="E13" s="299"/>
      <c r="F13" s="293"/>
      <c r="G13" s="299"/>
      <c r="H13" s="319" t="s">
        <v>159</v>
      </c>
      <c r="I13" s="334" t="s">
        <v>13</v>
      </c>
      <c r="J13" s="344" t="s">
        <v>774</v>
      </c>
      <c r="K13" s="351"/>
      <c r="L13" s="355"/>
      <c r="M13" s="356" t="s">
        <v>13</v>
      </c>
      <c r="N13" s="344" t="s">
        <v>674</v>
      </c>
      <c r="O13" s="363"/>
      <c r="P13" s="363"/>
      <c r="Q13" s="363"/>
      <c r="R13" s="363"/>
      <c r="S13" s="363"/>
      <c r="T13" s="363"/>
      <c r="U13" s="363"/>
      <c r="V13" s="363"/>
      <c r="W13" s="363"/>
      <c r="X13" s="374"/>
      <c r="Y13" s="384"/>
      <c r="Z13" s="385"/>
      <c r="AA13" s="385"/>
      <c r="AB13" s="394"/>
      <c r="AC13" s="384"/>
      <c r="AD13" s="385"/>
      <c r="AE13" s="385"/>
      <c r="AF13" s="394"/>
    </row>
    <row r="14" spans="1:32" s="266" customFormat="1" ht="18.75" customHeight="1">
      <c r="A14" s="273"/>
      <c r="B14" s="283"/>
      <c r="C14" s="288"/>
      <c r="D14" s="293"/>
      <c r="E14" s="299"/>
      <c r="F14" s="293"/>
      <c r="G14" s="299"/>
      <c r="H14" s="320" t="s">
        <v>760</v>
      </c>
      <c r="I14" s="334" t="s">
        <v>13</v>
      </c>
      <c r="J14" s="344" t="s">
        <v>532</v>
      </c>
      <c r="K14" s="351"/>
      <c r="L14" s="355"/>
      <c r="M14" s="356" t="s">
        <v>13</v>
      </c>
      <c r="N14" s="344" t="s">
        <v>775</v>
      </c>
      <c r="O14" s="363"/>
      <c r="P14" s="363"/>
      <c r="Q14" s="351"/>
      <c r="R14" s="351"/>
      <c r="S14" s="351"/>
      <c r="T14" s="351"/>
      <c r="U14" s="351"/>
      <c r="V14" s="351"/>
      <c r="W14" s="351"/>
      <c r="X14" s="375"/>
      <c r="Y14" s="384"/>
      <c r="Z14" s="385"/>
      <c r="AA14" s="385"/>
      <c r="AB14" s="394"/>
      <c r="AC14" s="384"/>
      <c r="AD14" s="385"/>
      <c r="AE14" s="385"/>
      <c r="AF14" s="394"/>
    </row>
    <row r="15" spans="1:32" s="266" customFormat="1" ht="18.75" customHeight="1">
      <c r="A15" s="273"/>
      <c r="B15" s="283"/>
      <c r="C15" s="288"/>
      <c r="D15" s="293"/>
      <c r="E15" s="299"/>
      <c r="F15" s="293"/>
      <c r="G15" s="299"/>
      <c r="H15" s="321" t="s">
        <v>759</v>
      </c>
      <c r="I15" s="334" t="s">
        <v>13</v>
      </c>
      <c r="J15" s="344" t="s">
        <v>532</v>
      </c>
      <c r="K15" s="351"/>
      <c r="L15" s="355"/>
      <c r="M15" s="356" t="s">
        <v>13</v>
      </c>
      <c r="N15" s="344" t="s">
        <v>775</v>
      </c>
      <c r="O15" s="363"/>
      <c r="P15" s="363"/>
      <c r="Q15" s="351"/>
      <c r="R15" s="351"/>
      <c r="S15" s="351"/>
      <c r="T15" s="351"/>
      <c r="U15" s="351"/>
      <c r="V15" s="351"/>
      <c r="W15" s="351"/>
      <c r="X15" s="375"/>
      <c r="Y15" s="384"/>
      <c r="Z15" s="385"/>
      <c r="AA15" s="385"/>
      <c r="AB15" s="394"/>
      <c r="AC15" s="384"/>
      <c r="AD15" s="385"/>
      <c r="AE15" s="385"/>
      <c r="AF15" s="394"/>
    </row>
    <row r="16" spans="1:32" s="266" customFormat="1" ht="19.5" customHeight="1">
      <c r="A16" s="273"/>
      <c r="B16" s="283"/>
      <c r="C16" s="289"/>
      <c r="D16" s="294"/>
      <c r="E16" s="299"/>
      <c r="F16" s="293"/>
      <c r="G16" s="309"/>
      <c r="H16" s="322" t="s">
        <v>1302</v>
      </c>
      <c r="I16" s="334" t="s">
        <v>13</v>
      </c>
      <c r="J16" s="344" t="s">
        <v>532</v>
      </c>
      <c r="K16" s="351"/>
      <c r="L16" s="355"/>
      <c r="M16" s="356" t="s">
        <v>13</v>
      </c>
      <c r="N16" s="344" t="s">
        <v>444</v>
      </c>
      <c r="O16" s="356"/>
      <c r="P16" s="344"/>
      <c r="Q16" s="363"/>
      <c r="R16" s="363"/>
      <c r="S16" s="363"/>
      <c r="T16" s="363"/>
      <c r="U16" s="363"/>
      <c r="V16" s="363"/>
      <c r="W16" s="363"/>
      <c r="X16" s="374"/>
      <c r="Y16" s="385"/>
      <c r="Z16" s="385"/>
      <c r="AA16" s="385"/>
      <c r="AB16" s="394"/>
      <c r="AC16" s="384"/>
      <c r="AD16" s="385"/>
      <c r="AE16" s="385"/>
      <c r="AF16" s="394"/>
    </row>
    <row r="17" spans="1:32" s="266" customFormat="1" ht="19.5" customHeight="1">
      <c r="A17" s="273"/>
      <c r="B17" s="283"/>
      <c r="C17" s="289"/>
      <c r="D17" s="294"/>
      <c r="E17" s="299"/>
      <c r="F17" s="293"/>
      <c r="G17" s="309"/>
      <c r="H17" s="322" t="s">
        <v>1303</v>
      </c>
      <c r="I17" s="334" t="s">
        <v>13</v>
      </c>
      <c r="J17" s="344" t="s">
        <v>532</v>
      </c>
      <c r="K17" s="351"/>
      <c r="L17" s="355"/>
      <c r="M17" s="356" t="s">
        <v>13</v>
      </c>
      <c r="N17" s="344" t="s">
        <v>444</v>
      </c>
      <c r="O17" s="356"/>
      <c r="P17" s="344"/>
      <c r="Q17" s="363"/>
      <c r="R17" s="363"/>
      <c r="S17" s="363"/>
      <c r="T17" s="363"/>
      <c r="U17" s="363"/>
      <c r="V17" s="363"/>
      <c r="W17" s="363"/>
      <c r="X17" s="374"/>
      <c r="Y17" s="385"/>
      <c r="Z17" s="385"/>
      <c r="AA17" s="385"/>
      <c r="AB17" s="394"/>
      <c r="AC17" s="384"/>
      <c r="AD17" s="385"/>
      <c r="AE17" s="385"/>
      <c r="AF17" s="394"/>
    </row>
    <row r="18" spans="1:32" s="266" customFormat="1" ht="18.75" customHeight="1">
      <c r="A18" s="273"/>
      <c r="B18" s="283"/>
      <c r="C18" s="288"/>
      <c r="D18" s="293"/>
      <c r="E18" s="299"/>
      <c r="F18" s="293"/>
      <c r="G18" s="299"/>
      <c r="H18" s="323" t="s">
        <v>757</v>
      </c>
      <c r="I18" s="335" t="s">
        <v>13</v>
      </c>
      <c r="J18" s="345" t="s">
        <v>170</v>
      </c>
      <c r="K18" s="345"/>
      <c r="L18" s="335" t="s">
        <v>13</v>
      </c>
      <c r="M18" s="345" t="s">
        <v>128</v>
      </c>
      <c r="N18" s="345"/>
      <c r="O18" s="342"/>
      <c r="P18" s="342"/>
      <c r="Q18" s="342"/>
      <c r="R18" s="342"/>
      <c r="S18" s="342"/>
      <c r="T18" s="342"/>
      <c r="U18" s="342"/>
      <c r="V18" s="342"/>
      <c r="W18" s="342"/>
      <c r="X18" s="376"/>
      <c r="Y18" s="384"/>
      <c r="Z18" s="385"/>
      <c r="AA18" s="385"/>
      <c r="AB18" s="394"/>
      <c r="AC18" s="384"/>
      <c r="AD18" s="385"/>
      <c r="AE18" s="385"/>
      <c r="AF18" s="394"/>
    </row>
    <row r="19" spans="1:32" s="266" customFormat="1" ht="18.75" customHeight="1">
      <c r="A19" s="273"/>
      <c r="B19" s="283"/>
      <c r="C19" s="288"/>
      <c r="D19" s="293"/>
      <c r="E19" s="299"/>
      <c r="F19" s="293"/>
      <c r="G19" s="299"/>
      <c r="H19" s="324"/>
      <c r="I19" s="336"/>
      <c r="J19" s="346"/>
      <c r="K19" s="346"/>
      <c r="L19" s="336"/>
      <c r="M19" s="346"/>
      <c r="N19" s="346"/>
      <c r="O19" s="343"/>
      <c r="P19" s="343"/>
      <c r="Q19" s="343"/>
      <c r="R19" s="343"/>
      <c r="S19" s="343"/>
      <c r="T19" s="343"/>
      <c r="U19" s="343"/>
      <c r="V19" s="343"/>
      <c r="W19" s="343"/>
      <c r="X19" s="377"/>
      <c r="Y19" s="384"/>
      <c r="Z19" s="385"/>
      <c r="AA19" s="385"/>
      <c r="AB19" s="394"/>
      <c r="AC19" s="384"/>
      <c r="AD19" s="385"/>
      <c r="AE19" s="385"/>
      <c r="AF19" s="394"/>
    </row>
    <row r="20" spans="1:32" s="266" customFormat="1" ht="18.75" customHeight="1">
      <c r="A20" s="273"/>
      <c r="B20" s="283"/>
      <c r="C20" s="288"/>
      <c r="D20" s="293"/>
      <c r="E20" s="299"/>
      <c r="F20" s="293"/>
      <c r="G20" s="299"/>
      <c r="H20" s="319" t="s">
        <v>559</v>
      </c>
      <c r="I20" s="334" t="s">
        <v>13</v>
      </c>
      <c r="J20" s="344" t="s">
        <v>170</v>
      </c>
      <c r="K20" s="351"/>
      <c r="L20" s="356" t="s">
        <v>13</v>
      </c>
      <c r="M20" s="344" t="s">
        <v>128</v>
      </c>
      <c r="N20" s="361"/>
      <c r="O20" s="361"/>
      <c r="P20" s="361"/>
      <c r="Q20" s="361"/>
      <c r="R20" s="361"/>
      <c r="S20" s="361"/>
      <c r="T20" s="361"/>
      <c r="U20" s="361"/>
      <c r="V20" s="361"/>
      <c r="W20" s="361"/>
      <c r="X20" s="378"/>
      <c r="Y20" s="384"/>
      <c r="Z20" s="385"/>
      <c r="AA20" s="385"/>
      <c r="AB20" s="394"/>
      <c r="AC20" s="384"/>
      <c r="AD20" s="385"/>
      <c r="AE20" s="385"/>
      <c r="AF20" s="394"/>
    </row>
    <row r="21" spans="1:32" s="266" customFormat="1" ht="18.75" customHeight="1">
      <c r="A21" s="273"/>
      <c r="B21" s="283"/>
      <c r="C21" s="288"/>
      <c r="D21" s="293"/>
      <c r="E21" s="299"/>
      <c r="F21" s="293"/>
      <c r="G21" s="299"/>
      <c r="H21" s="323" t="s">
        <v>650</v>
      </c>
      <c r="I21" s="335" t="s">
        <v>13</v>
      </c>
      <c r="J21" s="345" t="s">
        <v>170</v>
      </c>
      <c r="K21" s="345"/>
      <c r="L21" s="335" t="s">
        <v>13</v>
      </c>
      <c r="M21" s="345" t="s">
        <v>128</v>
      </c>
      <c r="N21" s="345"/>
      <c r="O21" s="342"/>
      <c r="P21" s="342"/>
      <c r="Q21" s="342"/>
      <c r="R21" s="342"/>
      <c r="S21" s="342"/>
      <c r="T21" s="342"/>
      <c r="U21" s="342"/>
      <c r="V21" s="342"/>
      <c r="W21" s="342"/>
      <c r="X21" s="376"/>
      <c r="Y21" s="384"/>
      <c r="Z21" s="385"/>
      <c r="AA21" s="385"/>
      <c r="AB21" s="394"/>
      <c r="AC21" s="384"/>
      <c r="AD21" s="385"/>
      <c r="AE21" s="385"/>
      <c r="AF21" s="394"/>
    </row>
    <row r="22" spans="1:32" s="266" customFormat="1" ht="18.75" customHeight="1">
      <c r="A22" s="273"/>
      <c r="B22" s="283"/>
      <c r="C22" s="288"/>
      <c r="D22" s="293"/>
      <c r="E22" s="299"/>
      <c r="F22" s="293"/>
      <c r="G22" s="299"/>
      <c r="H22" s="324"/>
      <c r="I22" s="336"/>
      <c r="J22" s="346"/>
      <c r="K22" s="346"/>
      <c r="L22" s="336"/>
      <c r="M22" s="346"/>
      <c r="N22" s="346"/>
      <c r="O22" s="343"/>
      <c r="P22" s="343"/>
      <c r="Q22" s="343"/>
      <c r="R22" s="343"/>
      <c r="S22" s="343"/>
      <c r="T22" s="343"/>
      <c r="U22" s="343"/>
      <c r="V22" s="343"/>
      <c r="W22" s="343"/>
      <c r="X22" s="377"/>
      <c r="Y22" s="384"/>
      <c r="Z22" s="385"/>
      <c r="AA22" s="385"/>
      <c r="AB22" s="394"/>
      <c r="AC22" s="384"/>
      <c r="AD22" s="385"/>
      <c r="AE22" s="385"/>
      <c r="AF22" s="394"/>
    </row>
    <row r="23" spans="1:32" s="266" customFormat="1" ht="18.75" customHeight="1">
      <c r="A23" s="273"/>
      <c r="B23" s="283"/>
      <c r="C23" s="288"/>
      <c r="D23" s="293"/>
      <c r="E23" s="299"/>
      <c r="F23" s="293"/>
      <c r="G23" s="299"/>
      <c r="H23" s="319" t="s">
        <v>3</v>
      </c>
      <c r="I23" s="334" t="s">
        <v>13</v>
      </c>
      <c r="J23" s="344" t="s">
        <v>170</v>
      </c>
      <c r="K23" s="351"/>
      <c r="L23" s="356" t="s">
        <v>13</v>
      </c>
      <c r="M23" s="344" t="s">
        <v>128</v>
      </c>
      <c r="N23" s="361"/>
      <c r="O23" s="361"/>
      <c r="P23" s="361"/>
      <c r="Q23" s="361"/>
      <c r="R23" s="361"/>
      <c r="S23" s="361"/>
      <c r="T23" s="361"/>
      <c r="U23" s="361"/>
      <c r="V23" s="361"/>
      <c r="W23" s="361"/>
      <c r="X23" s="378"/>
      <c r="Y23" s="384"/>
      <c r="Z23" s="385"/>
      <c r="AA23" s="385"/>
      <c r="AB23" s="394"/>
      <c r="AC23" s="384"/>
      <c r="AD23" s="385"/>
      <c r="AE23" s="385"/>
      <c r="AF23" s="394"/>
    </row>
    <row r="24" spans="1:32" s="266" customFormat="1" ht="18.75" customHeight="1">
      <c r="A24" s="273"/>
      <c r="B24" s="283"/>
      <c r="C24" s="288"/>
      <c r="D24" s="293"/>
      <c r="E24" s="299"/>
      <c r="F24" s="293"/>
      <c r="G24" s="299"/>
      <c r="H24" s="319" t="s">
        <v>761</v>
      </c>
      <c r="I24" s="334" t="s">
        <v>13</v>
      </c>
      <c r="J24" s="344" t="s">
        <v>170</v>
      </c>
      <c r="K24" s="351"/>
      <c r="L24" s="356" t="s">
        <v>13</v>
      </c>
      <c r="M24" s="344" t="s">
        <v>128</v>
      </c>
      <c r="N24" s="361"/>
      <c r="O24" s="361"/>
      <c r="P24" s="361"/>
      <c r="Q24" s="361"/>
      <c r="R24" s="361"/>
      <c r="S24" s="361"/>
      <c r="T24" s="361"/>
      <c r="U24" s="361"/>
      <c r="V24" s="361"/>
      <c r="W24" s="361"/>
      <c r="X24" s="378"/>
      <c r="Y24" s="384"/>
      <c r="Z24" s="385"/>
      <c r="AA24" s="385"/>
      <c r="AB24" s="394"/>
      <c r="AC24" s="384"/>
      <c r="AD24" s="385"/>
      <c r="AE24" s="385"/>
      <c r="AF24" s="394"/>
    </row>
    <row r="25" spans="1:32" s="266" customFormat="1" ht="18.75" customHeight="1">
      <c r="A25" s="273"/>
      <c r="B25" s="283"/>
      <c r="C25" s="288"/>
      <c r="D25" s="293"/>
      <c r="E25" s="299"/>
      <c r="F25" s="293"/>
      <c r="G25" s="299"/>
      <c r="H25" s="319" t="s">
        <v>357</v>
      </c>
      <c r="I25" s="332" t="s">
        <v>13</v>
      </c>
      <c r="J25" s="344" t="s">
        <v>170</v>
      </c>
      <c r="K25" s="344"/>
      <c r="L25" s="356" t="s">
        <v>13</v>
      </c>
      <c r="M25" s="344" t="s">
        <v>516</v>
      </c>
      <c r="N25" s="344"/>
      <c r="O25" s="351"/>
      <c r="P25" s="351"/>
      <c r="Q25" s="356" t="s">
        <v>13</v>
      </c>
      <c r="R25" s="344" t="s">
        <v>779</v>
      </c>
      <c r="S25" s="344"/>
      <c r="T25" s="351"/>
      <c r="U25" s="351"/>
      <c r="V25" s="351"/>
      <c r="W25" s="351"/>
      <c r="X25" s="375"/>
      <c r="Y25" s="384"/>
      <c r="Z25" s="385"/>
      <c r="AA25" s="385"/>
      <c r="AB25" s="394"/>
      <c r="AC25" s="384"/>
      <c r="AD25" s="385"/>
      <c r="AE25" s="385"/>
      <c r="AF25" s="394"/>
    </row>
    <row r="26" spans="1:32" s="266" customFormat="1" ht="18.75" customHeight="1">
      <c r="A26" s="273"/>
      <c r="B26" s="283"/>
      <c r="C26" s="288"/>
      <c r="D26" s="293"/>
      <c r="E26" s="299"/>
      <c r="F26" s="293"/>
      <c r="G26" s="299"/>
      <c r="H26" s="323" t="s">
        <v>94</v>
      </c>
      <c r="I26" s="335" t="s">
        <v>13</v>
      </c>
      <c r="J26" s="345" t="s">
        <v>170</v>
      </c>
      <c r="K26" s="345"/>
      <c r="L26" s="335" t="s">
        <v>13</v>
      </c>
      <c r="M26" s="345" t="s">
        <v>128</v>
      </c>
      <c r="N26" s="345"/>
      <c r="O26" s="342"/>
      <c r="P26" s="342"/>
      <c r="Q26" s="342"/>
      <c r="R26" s="342"/>
      <c r="S26" s="342"/>
      <c r="T26" s="342"/>
      <c r="U26" s="342"/>
      <c r="V26" s="342"/>
      <c r="W26" s="342"/>
      <c r="X26" s="376"/>
      <c r="Y26" s="384"/>
      <c r="Z26" s="385"/>
      <c r="AA26" s="385"/>
      <c r="AB26" s="394"/>
      <c r="AC26" s="384"/>
      <c r="AD26" s="385"/>
      <c r="AE26" s="385"/>
      <c r="AF26" s="394"/>
    </row>
    <row r="27" spans="1:32" s="266" customFormat="1" ht="18.75" customHeight="1">
      <c r="A27" s="273"/>
      <c r="B27" s="283"/>
      <c r="C27" s="288"/>
      <c r="D27" s="293"/>
      <c r="E27" s="299"/>
      <c r="F27" s="293"/>
      <c r="G27" s="299"/>
      <c r="H27" s="324"/>
      <c r="I27" s="336"/>
      <c r="J27" s="346"/>
      <c r="K27" s="346"/>
      <c r="L27" s="336"/>
      <c r="M27" s="346"/>
      <c r="N27" s="346"/>
      <c r="O27" s="343"/>
      <c r="P27" s="343"/>
      <c r="Q27" s="343"/>
      <c r="R27" s="343"/>
      <c r="S27" s="343"/>
      <c r="T27" s="343"/>
      <c r="U27" s="343"/>
      <c r="V27" s="343"/>
      <c r="W27" s="343"/>
      <c r="X27" s="377"/>
      <c r="Y27" s="384"/>
      <c r="Z27" s="385"/>
      <c r="AA27" s="385"/>
      <c r="AB27" s="394"/>
      <c r="AC27" s="384"/>
      <c r="AD27" s="385"/>
      <c r="AE27" s="385"/>
      <c r="AF27" s="394"/>
    </row>
    <row r="28" spans="1:32" s="266" customFormat="1" ht="18.75" customHeight="1">
      <c r="A28" s="273"/>
      <c r="B28" s="283"/>
      <c r="C28" s="288"/>
      <c r="D28" s="266"/>
      <c r="E28" s="266"/>
      <c r="F28" s="293"/>
      <c r="G28" s="299"/>
      <c r="H28" s="319" t="s">
        <v>686</v>
      </c>
      <c r="I28" s="334" t="s">
        <v>13</v>
      </c>
      <c r="J28" s="344" t="s">
        <v>774</v>
      </c>
      <c r="K28" s="351"/>
      <c r="L28" s="355"/>
      <c r="M28" s="356" t="s">
        <v>13</v>
      </c>
      <c r="N28" s="344" t="s">
        <v>674</v>
      </c>
      <c r="O28" s="363"/>
      <c r="P28" s="363"/>
      <c r="Q28" s="363"/>
      <c r="R28" s="363"/>
      <c r="S28" s="363"/>
      <c r="T28" s="363"/>
      <c r="U28" s="363"/>
      <c r="V28" s="363"/>
      <c r="W28" s="363"/>
      <c r="X28" s="374"/>
      <c r="Y28" s="384"/>
      <c r="Z28" s="385"/>
      <c r="AA28" s="385"/>
      <c r="AB28" s="394"/>
      <c r="AC28" s="384"/>
      <c r="AD28" s="385"/>
      <c r="AE28" s="385"/>
      <c r="AF28" s="394"/>
    </row>
    <row r="29" spans="1:32" s="266" customFormat="1" ht="18.75" customHeight="1">
      <c r="A29" s="273"/>
      <c r="B29" s="283"/>
      <c r="C29" s="288"/>
      <c r="D29" s="274" t="s">
        <v>13</v>
      </c>
      <c r="E29" s="299" t="s">
        <v>383</v>
      </c>
      <c r="F29" s="293"/>
      <c r="G29" s="299"/>
      <c r="H29" s="325" t="s">
        <v>122</v>
      </c>
      <c r="I29" s="334" t="s">
        <v>13</v>
      </c>
      <c r="J29" s="344" t="s">
        <v>170</v>
      </c>
      <c r="K29" s="344"/>
      <c r="L29" s="356" t="s">
        <v>13</v>
      </c>
      <c r="M29" s="344" t="s">
        <v>720</v>
      </c>
      <c r="N29" s="344"/>
      <c r="O29" s="356" t="s">
        <v>13</v>
      </c>
      <c r="P29" s="344" t="s">
        <v>778</v>
      </c>
      <c r="Q29" s="361"/>
      <c r="R29" s="361"/>
      <c r="S29" s="361"/>
      <c r="T29" s="361"/>
      <c r="U29" s="361"/>
      <c r="V29" s="361"/>
      <c r="W29" s="361"/>
      <c r="X29" s="378"/>
      <c r="Y29" s="384"/>
      <c r="Z29" s="385"/>
      <c r="AA29" s="385"/>
      <c r="AB29" s="394"/>
      <c r="AC29" s="384"/>
      <c r="AD29" s="385"/>
      <c r="AE29" s="385"/>
      <c r="AF29" s="394"/>
    </row>
    <row r="30" spans="1:32" s="266" customFormat="1" ht="18.75" customHeight="1">
      <c r="A30" s="273"/>
      <c r="B30" s="283"/>
      <c r="C30" s="288" t="s">
        <v>754</v>
      </c>
      <c r="D30" s="274" t="s">
        <v>13</v>
      </c>
      <c r="E30" s="299" t="s">
        <v>755</v>
      </c>
      <c r="F30" s="274" t="s">
        <v>13</v>
      </c>
      <c r="G30" s="299" t="s">
        <v>331</v>
      </c>
      <c r="H30" s="325" t="s">
        <v>762</v>
      </c>
      <c r="I30" s="334" t="s">
        <v>13</v>
      </c>
      <c r="J30" s="344" t="s">
        <v>170</v>
      </c>
      <c r="K30" s="351"/>
      <c r="L30" s="356" t="s">
        <v>13</v>
      </c>
      <c r="M30" s="344" t="s">
        <v>720</v>
      </c>
      <c r="N30" s="266"/>
      <c r="O30" s="356" t="s">
        <v>13</v>
      </c>
      <c r="P30" s="344" t="s">
        <v>1307</v>
      </c>
      <c r="Q30" s="361"/>
      <c r="R30" s="356" t="s">
        <v>13</v>
      </c>
      <c r="S30" s="344" t="s">
        <v>668</v>
      </c>
      <c r="T30" s="344"/>
      <c r="U30" s="344"/>
      <c r="V30" s="344"/>
      <c r="W30" s="361"/>
      <c r="X30" s="356"/>
      <c r="Y30" s="384"/>
      <c r="Z30" s="385"/>
      <c r="AA30" s="385"/>
      <c r="AB30" s="394"/>
      <c r="AC30" s="384"/>
      <c r="AD30" s="385"/>
      <c r="AE30" s="385"/>
      <c r="AF30" s="394"/>
    </row>
    <row r="31" spans="1:32" s="266" customFormat="1" ht="18.75" customHeight="1">
      <c r="A31" s="274" t="s">
        <v>13</v>
      </c>
      <c r="B31" s="283">
        <v>54</v>
      </c>
      <c r="C31" s="288" t="s">
        <v>514</v>
      </c>
      <c r="D31" s="293"/>
      <c r="E31" s="299" t="s">
        <v>756</v>
      </c>
      <c r="F31" s="274" t="s">
        <v>13</v>
      </c>
      <c r="G31" s="299" t="s">
        <v>241</v>
      </c>
      <c r="H31" s="321" t="s">
        <v>763</v>
      </c>
      <c r="I31" s="334" t="s">
        <v>13</v>
      </c>
      <c r="J31" s="344" t="s">
        <v>170</v>
      </c>
      <c r="K31" s="351"/>
      <c r="L31" s="356" t="s">
        <v>13</v>
      </c>
      <c r="M31" s="344" t="s">
        <v>128</v>
      </c>
      <c r="N31" s="361"/>
      <c r="O31" s="361"/>
      <c r="P31" s="361"/>
      <c r="Q31" s="361"/>
      <c r="R31" s="361"/>
      <c r="S31" s="361"/>
      <c r="T31" s="361"/>
      <c r="U31" s="361"/>
      <c r="V31" s="361"/>
      <c r="W31" s="361"/>
      <c r="X31" s="378"/>
      <c r="Y31" s="384"/>
      <c r="Z31" s="385"/>
      <c r="AA31" s="385"/>
      <c r="AB31" s="394"/>
      <c r="AC31" s="384"/>
      <c r="AD31" s="385"/>
      <c r="AE31" s="385"/>
      <c r="AF31" s="394"/>
    </row>
    <row r="32" spans="1:32" s="266" customFormat="1" ht="18.75" customHeight="1">
      <c r="A32" s="273"/>
      <c r="B32" s="283"/>
      <c r="C32" s="288" t="s">
        <v>499</v>
      </c>
      <c r="D32" s="274" t="s">
        <v>13</v>
      </c>
      <c r="E32" s="299" t="s">
        <v>661</v>
      </c>
      <c r="F32" s="293"/>
      <c r="G32" s="299"/>
      <c r="H32" s="319" t="s">
        <v>764</v>
      </c>
      <c r="I32" s="334" t="s">
        <v>13</v>
      </c>
      <c r="J32" s="344" t="s">
        <v>170</v>
      </c>
      <c r="K32" s="351"/>
      <c r="L32" s="356" t="s">
        <v>13</v>
      </c>
      <c r="M32" s="344" t="s">
        <v>128</v>
      </c>
      <c r="N32" s="361"/>
      <c r="O32" s="361"/>
      <c r="P32" s="361"/>
      <c r="Q32" s="361"/>
      <c r="R32" s="361"/>
      <c r="S32" s="361"/>
      <c r="T32" s="361"/>
      <c r="U32" s="361"/>
      <c r="V32" s="361"/>
      <c r="W32" s="361"/>
      <c r="X32" s="378"/>
      <c r="Y32" s="384"/>
      <c r="Z32" s="385"/>
      <c r="AA32" s="385"/>
      <c r="AB32" s="394"/>
      <c r="AC32" s="384"/>
      <c r="AD32" s="385"/>
      <c r="AE32" s="385"/>
      <c r="AF32" s="394"/>
    </row>
    <row r="33" spans="1:32" s="266" customFormat="1" ht="18.75" customHeight="1">
      <c r="A33" s="273"/>
      <c r="B33" s="283"/>
      <c r="C33" s="288"/>
      <c r="D33" s="274" t="s">
        <v>13</v>
      </c>
      <c r="E33" s="299" t="s">
        <v>234</v>
      </c>
      <c r="F33" s="293"/>
      <c r="G33" s="299"/>
      <c r="H33" s="319" t="s">
        <v>543</v>
      </c>
      <c r="I33" s="334" t="s">
        <v>13</v>
      </c>
      <c r="J33" s="344" t="s">
        <v>170</v>
      </c>
      <c r="K33" s="351"/>
      <c r="L33" s="356" t="s">
        <v>13</v>
      </c>
      <c r="M33" s="344" t="s">
        <v>128</v>
      </c>
      <c r="N33" s="361"/>
      <c r="O33" s="361"/>
      <c r="P33" s="361"/>
      <c r="Q33" s="361"/>
      <c r="R33" s="361"/>
      <c r="S33" s="361"/>
      <c r="T33" s="361"/>
      <c r="U33" s="361"/>
      <c r="V33" s="361"/>
      <c r="W33" s="361"/>
      <c r="X33" s="378"/>
      <c r="Y33" s="384"/>
      <c r="Z33" s="385"/>
      <c r="AA33" s="385"/>
      <c r="AB33" s="394"/>
      <c r="AC33" s="384"/>
      <c r="AD33" s="385"/>
      <c r="AE33" s="385"/>
      <c r="AF33" s="394"/>
    </row>
    <row r="34" spans="1:32" s="266" customFormat="1" ht="18.75" customHeight="1">
      <c r="A34" s="273"/>
      <c r="B34" s="283"/>
      <c r="C34" s="288"/>
      <c r="D34" s="293"/>
      <c r="E34" s="299" t="s">
        <v>551</v>
      </c>
      <c r="F34" s="293"/>
      <c r="G34" s="299"/>
      <c r="H34" s="319" t="s">
        <v>152</v>
      </c>
      <c r="I34" s="334" t="s">
        <v>13</v>
      </c>
      <c r="J34" s="344" t="s">
        <v>170</v>
      </c>
      <c r="K34" s="351"/>
      <c r="L34" s="356" t="s">
        <v>13</v>
      </c>
      <c r="M34" s="344" t="s">
        <v>128</v>
      </c>
      <c r="N34" s="361"/>
      <c r="O34" s="361"/>
      <c r="P34" s="361"/>
      <c r="Q34" s="361"/>
      <c r="R34" s="361"/>
      <c r="S34" s="361"/>
      <c r="T34" s="361"/>
      <c r="U34" s="361"/>
      <c r="V34" s="361"/>
      <c r="W34" s="361"/>
      <c r="X34" s="378"/>
      <c r="Y34" s="384"/>
      <c r="Z34" s="385"/>
      <c r="AA34" s="385"/>
      <c r="AB34" s="394"/>
      <c r="AC34" s="384"/>
      <c r="AD34" s="385"/>
      <c r="AE34" s="385"/>
      <c r="AF34" s="394"/>
    </row>
    <row r="35" spans="1:32" s="266" customFormat="1" ht="18.75" customHeight="1">
      <c r="A35" s="273"/>
      <c r="B35" s="283"/>
      <c r="C35" s="288"/>
      <c r="D35" s="293"/>
      <c r="E35" s="299"/>
      <c r="F35" s="293"/>
      <c r="G35" s="299"/>
      <c r="H35" s="319" t="s">
        <v>611</v>
      </c>
      <c r="I35" s="332" t="s">
        <v>13</v>
      </c>
      <c r="J35" s="344" t="s">
        <v>170</v>
      </c>
      <c r="K35" s="344"/>
      <c r="L35" s="356" t="s">
        <v>13</v>
      </c>
      <c r="M35" s="344" t="s">
        <v>453</v>
      </c>
      <c r="N35" s="344"/>
      <c r="O35" s="357" t="s">
        <v>13</v>
      </c>
      <c r="P35" s="344" t="s">
        <v>319</v>
      </c>
      <c r="Q35" s="361"/>
      <c r="R35" s="361"/>
      <c r="S35" s="361"/>
      <c r="T35" s="361"/>
      <c r="U35" s="361"/>
      <c r="V35" s="361"/>
      <c r="W35" s="361"/>
      <c r="X35" s="378"/>
      <c r="Y35" s="384"/>
      <c r="Z35" s="385"/>
      <c r="AA35" s="385"/>
      <c r="AB35" s="394"/>
      <c r="AC35" s="384"/>
      <c r="AD35" s="385"/>
      <c r="AE35" s="385"/>
      <c r="AF35" s="394"/>
    </row>
    <row r="36" spans="1:32" s="266" customFormat="1" ht="18.75" customHeight="1">
      <c r="A36" s="273"/>
      <c r="B36" s="283"/>
      <c r="C36" s="288"/>
      <c r="D36" s="293"/>
      <c r="E36" s="299"/>
      <c r="F36" s="293"/>
      <c r="G36" s="299"/>
      <c r="H36" s="321" t="s">
        <v>739</v>
      </c>
      <c r="I36" s="334" t="s">
        <v>13</v>
      </c>
      <c r="J36" s="344" t="s">
        <v>170</v>
      </c>
      <c r="K36" s="351"/>
      <c r="L36" s="356" t="s">
        <v>13</v>
      </c>
      <c r="M36" s="344" t="s">
        <v>128</v>
      </c>
      <c r="N36" s="361"/>
      <c r="O36" s="361"/>
      <c r="P36" s="361"/>
      <c r="Q36" s="361"/>
      <c r="R36" s="361"/>
      <c r="S36" s="361"/>
      <c r="T36" s="361"/>
      <c r="U36" s="361"/>
      <c r="V36" s="361"/>
      <c r="W36" s="361"/>
      <c r="X36" s="378"/>
      <c r="Y36" s="384"/>
      <c r="Z36" s="385"/>
      <c r="AA36" s="385"/>
      <c r="AB36" s="394"/>
      <c r="AC36" s="384"/>
      <c r="AD36" s="385"/>
      <c r="AE36" s="385"/>
      <c r="AF36" s="394"/>
    </row>
    <row r="37" spans="1:32" s="266" customFormat="1" ht="18.75" customHeight="1">
      <c r="A37" s="273"/>
      <c r="B37" s="283"/>
      <c r="C37" s="288"/>
      <c r="D37" s="293"/>
      <c r="E37" s="299"/>
      <c r="F37" s="293"/>
      <c r="G37" s="299"/>
      <c r="H37" s="319" t="s">
        <v>295</v>
      </c>
      <c r="I37" s="334" t="s">
        <v>13</v>
      </c>
      <c r="J37" s="344" t="s">
        <v>170</v>
      </c>
      <c r="K37" s="351"/>
      <c r="L37" s="356" t="s">
        <v>13</v>
      </c>
      <c r="M37" s="344" t="s">
        <v>128</v>
      </c>
      <c r="N37" s="361"/>
      <c r="O37" s="361"/>
      <c r="P37" s="361"/>
      <c r="Q37" s="361"/>
      <c r="R37" s="361"/>
      <c r="S37" s="361"/>
      <c r="T37" s="361"/>
      <c r="U37" s="361"/>
      <c r="V37" s="361"/>
      <c r="W37" s="361"/>
      <c r="X37" s="378"/>
      <c r="Y37" s="384"/>
      <c r="Z37" s="385"/>
      <c r="AA37" s="385"/>
      <c r="AB37" s="394"/>
      <c r="AC37" s="384"/>
      <c r="AD37" s="385"/>
      <c r="AE37" s="385"/>
      <c r="AF37" s="394"/>
    </row>
    <row r="38" spans="1:32" s="266" customFormat="1" ht="18.75" customHeight="1">
      <c r="A38" s="273"/>
      <c r="B38" s="283"/>
      <c r="C38" s="288"/>
      <c r="D38" s="293"/>
      <c r="E38" s="299"/>
      <c r="F38" s="293"/>
      <c r="G38" s="299"/>
      <c r="H38" s="319" t="s">
        <v>765</v>
      </c>
      <c r="I38" s="334" t="s">
        <v>13</v>
      </c>
      <c r="J38" s="344" t="s">
        <v>170</v>
      </c>
      <c r="K38" s="351"/>
      <c r="L38" s="356" t="s">
        <v>13</v>
      </c>
      <c r="M38" s="344" t="s">
        <v>128</v>
      </c>
      <c r="N38" s="361"/>
      <c r="O38" s="361"/>
      <c r="P38" s="361"/>
      <c r="Q38" s="361"/>
      <c r="R38" s="361"/>
      <c r="S38" s="361"/>
      <c r="T38" s="361"/>
      <c r="U38" s="361"/>
      <c r="V38" s="361"/>
      <c r="W38" s="361"/>
      <c r="X38" s="378"/>
      <c r="Y38" s="384"/>
      <c r="Z38" s="385"/>
      <c r="AA38" s="385"/>
      <c r="AB38" s="394"/>
      <c r="AC38" s="384"/>
      <c r="AD38" s="385"/>
      <c r="AE38" s="385"/>
      <c r="AF38" s="394"/>
    </row>
    <row r="39" spans="1:32" s="266" customFormat="1" ht="18.75" customHeight="1">
      <c r="A39" s="273"/>
      <c r="B39" s="283"/>
      <c r="C39" s="288"/>
      <c r="D39" s="293"/>
      <c r="E39" s="299"/>
      <c r="F39" s="293"/>
      <c r="G39" s="299"/>
      <c r="H39" s="319" t="s">
        <v>696</v>
      </c>
      <c r="I39" s="332" t="s">
        <v>13</v>
      </c>
      <c r="J39" s="344" t="s">
        <v>170</v>
      </c>
      <c r="K39" s="344"/>
      <c r="L39" s="356" t="s">
        <v>13</v>
      </c>
      <c r="M39" s="344" t="s">
        <v>453</v>
      </c>
      <c r="N39" s="344"/>
      <c r="O39" s="357" t="s">
        <v>13</v>
      </c>
      <c r="P39" s="344" t="s">
        <v>319</v>
      </c>
      <c r="Q39" s="361"/>
      <c r="R39" s="361"/>
      <c r="S39" s="361"/>
      <c r="T39" s="361"/>
      <c r="U39" s="361"/>
      <c r="V39" s="361"/>
      <c r="W39" s="361"/>
      <c r="X39" s="378"/>
      <c r="Y39" s="384"/>
      <c r="Z39" s="385"/>
      <c r="AA39" s="385"/>
      <c r="AB39" s="394"/>
      <c r="AC39" s="384"/>
      <c r="AD39" s="385"/>
      <c r="AE39" s="385"/>
      <c r="AF39" s="394"/>
    </row>
    <row r="40" spans="1:32" s="266" customFormat="1" ht="18.75" customHeight="1">
      <c r="A40" s="273"/>
      <c r="B40" s="283"/>
      <c r="C40" s="288"/>
      <c r="D40" s="293"/>
      <c r="E40" s="299"/>
      <c r="F40" s="293"/>
      <c r="G40" s="299"/>
      <c r="H40" s="319" t="s">
        <v>697</v>
      </c>
      <c r="I40" s="334" t="s">
        <v>13</v>
      </c>
      <c r="J40" s="344" t="s">
        <v>774</v>
      </c>
      <c r="K40" s="351"/>
      <c r="L40" s="355"/>
      <c r="M40" s="356" t="s">
        <v>13</v>
      </c>
      <c r="N40" s="344" t="s">
        <v>674</v>
      </c>
      <c r="O40" s="363"/>
      <c r="P40" s="363"/>
      <c r="Q40" s="363"/>
      <c r="R40" s="363"/>
      <c r="S40" s="363"/>
      <c r="T40" s="363"/>
      <c r="U40" s="363"/>
      <c r="V40" s="363"/>
      <c r="W40" s="363"/>
      <c r="X40" s="374"/>
      <c r="Y40" s="384"/>
      <c r="Z40" s="385"/>
      <c r="AA40" s="385"/>
      <c r="AB40" s="394"/>
      <c r="AC40" s="384"/>
      <c r="AD40" s="385"/>
      <c r="AE40" s="385"/>
      <c r="AF40" s="394"/>
    </row>
    <row r="41" spans="1:32" s="266" customFormat="1" ht="18.75" customHeight="1">
      <c r="A41" s="273"/>
      <c r="B41" s="283"/>
      <c r="C41" s="288"/>
      <c r="D41" s="293"/>
      <c r="E41" s="299"/>
      <c r="F41" s="293"/>
      <c r="G41" s="299"/>
      <c r="H41" s="319" t="s">
        <v>41</v>
      </c>
      <c r="I41" s="334" t="s">
        <v>13</v>
      </c>
      <c r="J41" s="344" t="s">
        <v>170</v>
      </c>
      <c r="K41" s="351"/>
      <c r="L41" s="356" t="s">
        <v>13</v>
      </c>
      <c r="M41" s="344" t="s">
        <v>128</v>
      </c>
      <c r="N41" s="361"/>
      <c r="O41" s="361"/>
      <c r="P41" s="361"/>
      <c r="Q41" s="361"/>
      <c r="R41" s="361"/>
      <c r="S41" s="361"/>
      <c r="T41" s="361"/>
      <c r="U41" s="361"/>
      <c r="V41" s="361"/>
      <c r="W41" s="361"/>
      <c r="X41" s="378"/>
      <c r="Y41" s="384"/>
      <c r="Z41" s="385"/>
      <c r="AA41" s="385"/>
      <c r="AB41" s="394"/>
      <c r="AC41" s="384"/>
      <c r="AD41" s="385"/>
      <c r="AE41" s="385"/>
      <c r="AF41" s="394"/>
    </row>
    <row r="42" spans="1:32" s="266" customFormat="1" ht="18.75" customHeight="1">
      <c r="A42" s="273"/>
      <c r="B42" s="283"/>
      <c r="C42" s="288"/>
      <c r="D42" s="293"/>
      <c r="E42" s="299"/>
      <c r="F42" s="293"/>
      <c r="G42" s="299"/>
      <c r="H42" s="319" t="s">
        <v>701</v>
      </c>
      <c r="I42" s="332" t="s">
        <v>13</v>
      </c>
      <c r="J42" s="344" t="s">
        <v>170</v>
      </c>
      <c r="K42" s="344"/>
      <c r="L42" s="356" t="s">
        <v>13</v>
      </c>
      <c r="M42" s="344" t="s">
        <v>453</v>
      </c>
      <c r="N42" s="344"/>
      <c r="O42" s="357" t="s">
        <v>13</v>
      </c>
      <c r="P42" s="344" t="s">
        <v>319</v>
      </c>
      <c r="Q42" s="361"/>
      <c r="R42" s="361"/>
      <c r="S42" s="361"/>
      <c r="T42" s="361"/>
      <c r="U42" s="361"/>
      <c r="V42" s="361"/>
      <c r="W42" s="361"/>
      <c r="X42" s="378"/>
      <c r="Y42" s="384"/>
      <c r="Z42" s="385"/>
      <c r="AA42" s="385"/>
      <c r="AB42" s="394"/>
      <c r="AC42" s="384"/>
      <c r="AD42" s="385"/>
      <c r="AE42" s="385"/>
      <c r="AF42" s="394"/>
    </row>
    <row r="43" spans="1:32" s="266" customFormat="1" ht="18.75" customHeight="1">
      <c r="A43" s="273"/>
      <c r="B43" s="283"/>
      <c r="C43" s="288"/>
      <c r="D43" s="293"/>
      <c r="E43" s="299"/>
      <c r="F43" s="293"/>
      <c r="G43" s="299"/>
      <c r="H43" s="321" t="s">
        <v>1304</v>
      </c>
      <c r="I43" s="334" t="s">
        <v>13</v>
      </c>
      <c r="J43" s="344" t="s">
        <v>170</v>
      </c>
      <c r="K43" s="344"/>
      <c r="L43" s="356" t="s">
        <v>13</v>
      </c>
      <c r="M43" s="344" t="s">
        <v>453</v>
      </c>
      <c r="N43" s="344"/>
      <c r="O43" s="356" t="s">
        <v>13</v>
      </c>
      <c r="P43" s="344" t="s">
        <v>319</v>
      </c>
      <c r="Q43" s="351"/>
      <c r="R43" s="351"/>
      <c r="S43" s="351"/>
      <c r="T43" s="351"/>
      <c r="U43" s="351"/>
      <c r="V43" s="351"/>
      <c r="W43" s="351"/>
      <c r="X43" s="375"/>
      <c r="Y43" s="384"/>
      <c r="Z43" s="385"/>
      <c r="AA43" s="385"/>
      <c r="AB43" s="394"/>
      <c r="AC43" s="384"/>
      <c r="AD43" s="385"/>
      <c r="AE43" s="385"/>
      <c r="AF43" s="394"/>
    </row>
    <row r="44" spans="1:32" s="266" customFormat="1" ht="18.75" customHeight="1">
      <c r="A44" s="273"/>
      <c r="B44" s="283"/>
      <c r="C44" s="288"/>
      <c r="D44" s="293"/>
      <c r="E44" s="299"/>
      <c r="F44" s="293"/>
      <c r="G44" s="299"/>
      <c r="H44" s="321" t="s">
        <v>702</v>
      </c>
      <c r="I44" s="334" t="s">
        <v>13</v>
      </c>
      <c r="J44" s="344" t="s">
        <v>170</v>
      </c>
      <c r="K44" s="351"/>
      <c r="L44" s="356" t="s">
        <v>13</v>
      </c>
      <c r="M44" s="344" t="s">
        <v>128</v>
      </c>
      <c r="N44" s="361"/>
      <c r="O44" s="361"/>
      <c r="P44" s="361"/>
      <c r="Q44" s="361"/>
      <c r="R44" s="361"/>
      <c r="S44" s="361"/>
      <c r="T44" s="361"/>
      <c r="U44" s="361"/>
      <c r="V44" s="361"/>
      <c r="W44" s="361"/>
      <c r="X44" s="378"/>
      <c r="Y44" s="384"/>
      <c r="Z44" s="385"/>
      <c r="AA44" s="385"/>
      <c r="AB44" s="394"/>
      <c r="AC44" s="384"/>
      <c r="AD44" s="385"/>
      <c r="AE44" s="385"/>
      <c r="AF44" s="394"/>
    </row>
    <row r="45" spans="1:32" s="266" customFormat="1" ht="18.75" customHeight="1">
      <c r="A45" s="273"/>
      <c r="B45" s="283"/>
      <c r="C45" s="288"/>
      <c r="D45" s="293"/>
      <c r="E45" s="299"/>
      <c r="F45" s="293"/>
      <c r="G45" s="299"/>
      <c r="H45" s="326" t="s">
        <v>766</v>
      </c>
      <c r="I45" s="334" t="s">
        <v>13</v>
      </c>
      <c r="J45" s="344" t="s">
        <v>170</v>
      </c>
      <c r="K45" s="351"/>
      <c r="L45" s="356" t="s">
        <v>13</v>
      </c>
      <c r="M45" s="344" t="s">
        <v>128</v>
      </c>
      <c r="N45" s="361"/>
      <c r="O45" s="361"/>
      <c r="P45" s="361"/>
      <c r="Q45" s="361"/>
      <c r="R45" s="361"/>
      <c r="S45" s="361"/>
      <c r="T45" s="361"/>
      <c r="U45" s="361"/>
      <c r="V45" s="361"/>
      <c r="W45" s="361"/>
      <c r="X45" s="378"/>
      <c r="Y45" s="384"/>
      <c r="Z45" s="385"/>
      <c r="AA45" s="385"/>
      <c r="AB45" s="394"/>
      <c r="AC45" s="384"/>
      <c r="AD45" s="385"/>
      <c r="AE45" s="385"/>
      <c r="AF45" s="394"/>
    </row>
    <row r="46" spans="1:32" s="266" customFormat="1" ht="18.75" customHeight="1">
      <c r="A46" s="273"/>
      <c r="B46" s="283"/>
      <c r="C46" s="288"/>
      <c r="D46" s="293"/>
      <c r="E46" s="299"/>
      <c r="F46" s="293"/>
      <c r="G46" s="299"/>
      <c r="H46" s="321" t="s">
        <v>108</v>
      </c>
      <c r="I46" s="334" t="s">
        <v>13</v>
      </c>
      <c r="J46" s="344" t="s">
        <v>170</v>
      </c>
      <c r="K46" s="351"/>
      <c r="L46" s="356" t="s">
        <v>13</v>
      </c>
      <c r="M46" s="344" t="s">
        <v>128</v>
      </c>
      <c r="N46" s="361"/>
      <c r="O46" s="361"/>
      <c r="P46" s="361"/>
      <c r="Q46" s="361"/>
      <c r="R46" s="361"/>
      <c r="S46" s="361"/>
      <c r="T46" s="361"/>
      <c r="U46" s="361"/>
      <c r="V46" s="361"/>
      <c r="W46" s="361"/>
      <c r="X46" s="378"/>
      <c r="Y46" s="384"/>
      <c r="Z46" s="385"/>
      <c r="AA46" s="385"/>
      <c r="AB46" s="394"/>
      <c r="AC46" s="384"/>
      <c r="AD46" s="385"/>
      <c r="AE46" s="385"/>
      <c r="AF46" s="394"/>
    </row>
    <row r="47" spans="1:32" s="266" customFormat="1" ht="18.75" customHeight="1">
      <c r="A47" s="273"/>
      <c r="B47" s="283"/>
      <c r="C47" s="288"/>
      <c r="D47" s="293"/>
      <c r="E47" s="299"/>
      <c r="F47" s="293"/>
      <c r="G47" s="299"/>
      <c r="H47" s="321" t="s">
        <v>103</v>
      </c>
      <c r="I47" s="334" t="s">
        <v>13</v>
      </c>
      <c r="J47" s="344" t="s">
        <v>170</v>
      </c>
      <c r="K47" s="351"/>
      <c r="L47" s="356" t="s">
        <v>13</v>
      </c>
      <c r="M47" s="344" t="s">
        <v>128</v>
      </c>
      <c r="N47" s="361"/>
      <c r="O47" s="361"/>
      <c r="P47" s="361"/>
      <c r="Q47" s="361"/>
      <c r="R47" s="361"/>
      <c r="S47" s="361"/>
      <c r="T47" s="361"/>
      <c r="U47" s="361"/>
      <c r="V47" s="361"/>
      <c r="W47" s="361"/>
      <c r="X47" s="378"/>
      <c r="Y47" s="384"/>
      <c r="Z47" s="385"/>
      <c r="AA47" s="385"/>
      <c r="AB47" s="394"/>
      <c r="AC47" s="384"/>
      <c r="AD47" s="385"/>
      <c r="AE47" s="385"/>
      <c r="AF47" s="394"/>
    </row>
    <row r="48" spans="1:32" s="266" customFormat="1" ht="18.75" customHeight="1">
      <c r="A48" s="273"/>
      <c r="B48" s="283"/>
      <c r="C48" s="288"/>
      <c r="D48" s="293"/>
      <c r="E48" s="299"/>
      <c r="F48" s="293"/>
      <c r="G48" s="299"/>
      <c r="H48" s="321" t="s">
        <v>767</v>
      </c>
      <c r="I48" s="334" t="s">
        <v>13</v>
      </c>
      <c r="J48" s="344" t="s">
        <v>170</v>
      </c>
      <c r="K48" s="351"/>
      <c r="L48" s="356" t="s">
        <v>13</v>
      </c>
      <c r="M48" s="344" t="s">
        <v>128</v>
      </c>
      <c r="N48" s="361"/>
      <c r="O48" s="361"/>
      <c r="P48" s="361"/>
      <c r="Q48" s="361"/>
      <c r="R48" s="361"/>
      <c r="S48" s="361"/>
      <c r="T48" s="361"/>
      <c r="U48" s="361"/>
      <c r="V48" s="361"/>
      <c r="W48" s="361"/>
      <c r="X48" s="378"/>
      <c r="Y48" s="384"/>
      <c r="Z48" s="385"/>
      <c r="AA48" s="385"/>
      <c r="AB48" s="394"/>
      <c r="AC48" s="384"/>
      <c r="AD48" s="385"/>
      <c r="AE48" s="385"/>
      <c r="AF48" s="394"/>
    </row>
    <row r="49" spans="1:256" s="266" customFormat="1" ht="18.75" customHeight="1">
      <c r="A49" s="273"/>
      <c r="B49" s="283"/>
      <c r="C49" s="288"/>
      <c r="D49" s="274"/>
      <c r="E49" s="299"/>
      <c r="F49" s="293"/>
      <c r="G49" s="299"/>
      <c r="H49" s="321" t="s">
        <v>1076</v>
      </c>
      <c r="I49" s="334" t="s">
        <v>13</v>
      </c>
      <c r="J49" s="344" t="s">
        <v>170</v>
      </c>
      <c r="K49" s="344"/>
      <c r="L49" s="356" t="s">
        <v>13</v>
      </c>
      <c r="M49" s="343" t="s">
        <v>128</v>
      </c>
      <c r="N49" s="344"/>
      <c r="O49" s="344"/>
      <c r="P49" s="344"/>
      <c r="Q49" s="351"/>
      <c r="R49" s="351"/>
      <c r="S49" s="351"/>
      <c r="T49" s="351"/>
      <c r="U49" s="351"/>
      <c r="V49" s="351"/>
      <c r="W49" s="351"/>
      <c r="X49" s="375"/>
      <c r="Y49" s="384"/>
      <c r="Z49" s="385"/>
      <c r="AA49" s="385"/>
      <c r="AB49" s="394"/>
      <c r="AC49" s="384"/>
      <c r="AD49" s="385"/>
      <c r="AE49" s="385"/>
      <c r="AF49" s="394"/>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c r="DY49" s="266"/>
      <c r="DZ49" s="266"/>
      <c r="EA49" s="266"/>
      <c r="EB49" s="266"/>
      <c r="EC49" s="266"/>
      <c r="ED49" s="266"/>
      <c r="EE49" s="266"/>
      <c r="EF49" s="266"/>
      <c r="EG49" s="266"/>
      <c r="EH49" s="266"/>
      <c r="EI49" s="266"/>
      <c r="EJ49" s="266"/>
      <c r="EK49" s="266"/>
      <c r="EL49" s="266"/>
      <c r="EM49" s="266"/>
      <c r="EN49" s="266"/>
      <c r="EO49" s="266"/>
      <c r="EP49" s="266"/>
      <c r="EQ49" s="266"/>
      <c r="ER49" s="266"/>
      <c r="ES49" s="266"/>
      <c r="ET49" s="266"/>
      <c r="EU49" s="266"/>
      <c r="EV49" s="266"/>
      <c r="EW49" s="266"/>
      <c r="EX49" s="266"/>
      <c r="EY49" s="266"/>
      <c r="EZ49" s="266"/>
      <c r="FA49" s="266"/>
      <c r="FB49" s="266"/>
      <c r="FC49" s="266"/>
      <c r="FD49" s="266"/>
      <c r="FE49" s="266"/>
      <c r="FF49" s="266"/>
      <c r="FG49" s="266"/>
      <c r="FH49" s="266"/>
      <c r="FI49" s="266"/>
      <c r="FJ49" s="266"/>
      <c r="FK49" s="266"/>
      <c r="FL49" s="266"/>
      <c r="FM49" s="266"/>
      <c r="FN49" s="266"/>
      <c r="FO49" s="266"/>
      <c r="FP49" s="266"/>
      <c r="FQ49" s="266"/>
      <c r="FR49" s="266"/>
      <c r="FS49" s="266"/>
      <c r="FT49" s="266"/>
      <c r="FU49" s="266"/>
      <c r="FV49" s="266"/>
      <c r="FW49" s="266"/>
      <c r="FX49" s="266"/>
      <c r="FY49" s="266"/>
      <c r="FZ49" s="266"/>
      <c r="GA49" s="266"/>
      <c r="GB49" s="266"/>
      <c r="GC49" s="266"/>
      <c r="GD49" s="266"/>
      <c r="GE49" s="266"/>
      <c r="GF49" s="266"/>
      <c r="GG49" s="266"/>
      <c r="GH49" s="266"/>
      <c r="GI49" s="266"/>
      <c r="GJ49" s="266"/>
      <c r="GK49" s="266"/>
      <c r="GL49" s="266"/>
      <c r="GM49" s="266"/>
      <c r="GN49" s="266"/>
      <c r="GO49" s="266"/>
      <c r="GP49" s="266"/>
      <c r="GQ49" s="266"/>
      <c r="GR49" s="266"/>
      <c r="GS49" s="266"/>
      <c r="GT49" s="266"/>
      <c r="GU49" s="266"/>
      <c r="GV49" s="266"/>
      <c r="GW49" s="266"/>
      <c r="GX49" s="266"/>
      <c r="GY49" s="266"/>
      <c r="GZ49" s="266"/>
      <c r="HA49" s="266"/>
      <c r="HB49" s="266"/>
      <c r="HC49" s="266"/>
      <c r="HD49" s="266"/>
      <c r="HE49" s="266"/>
      <c r="HF49" s="266"/>
      <c r="HG49" s="266"/>
      <c r="HH49" s="266"/>
      <c r="HI49" s="266"/>
      <c r="HJ49" s="266"/>
      <c r="HK49" s="266"/>
      <c r="HL49" s="266"/>
      <c r="HM49" s="266"/>
      <c r="HN49" s="266"/>
      <c r="HO49" s="266"/>
      <c r="HP49" s="266"/>
      <c r="HQ49" s="266"/>
      <c r="HR49" s="266"/>
      <c r="HS49" s="266"/>
      <c r="HT49" s="266"/>
      <c r="HU49" s="266"/>
      <c r="HV49" s="266"/>
      <c r="HW49" s="266"/>
      <c r="HX49" s="266"/>
      <c r="HY49" s="266"/>
      <c r="HZ49" s="266"/>
      <c r="IA49" s="266"/>
      <c r="IB49" s="266"/>
      <c r="IC49" s="266"/>
      <c r="ID49" s="266"/>
      <c r="IE49" s="266"/>
      <c r="IF49" s="266"/>
      <c r="IG49" s="266"/>
      <c r="IH49" s="266"/>
      <c r="II49" s="266"/>
      <c r="IJ49" s="266"/>
      <c r="IK49" s="266"/>
      <c r="IL49" s="266"/>
      <c r="IM49" s="266"/>
      <c r="IN49" s="266"/>
      <c r="IO49" s="266"/>
      <c r="IP49" s="266"/>
      <c r="IQ49" s="266"/>
      <c r="IR49" s="266"/>
      <c r="IS49" s="266"/>
      <c r="IT49" s="266"/>
      <c r="IU49" s="266"/>
      <c r="IV49" s="266"/>
    </row>
    <row r="50" spans="1:256" s="266" customFormat="1" ht="18.75" customHeight="1">
      <c r="A50" s="273"/>
      <c r="B50" s="283"/>
      <c r="C50" s="288"/>
      <c r="D50" s="274"/>
      <c r="E50" s="299"/>
      <c r="F50" s="293"/>
      <c r="G50" s="299"/>
      <c r="H50" s="321" t="s">
        <v>961</v>
      </c>
      <c r="I50" s="334" t="s">
        <v>13</v>
      </c>
      <c r="J50" s="344" t="s">
        <v>170</v>
      </c>
      <c r="K50" s="344"/>
      <c r="L50" s="356" t="s">
        <v>13</v>
      </c>
      <c r="M50" s="343" t="s">
        <v>128</v>
      </c>
      <c r="N50" s="344"/>
      <c r="O50" s="344"/>
      <c r="P50" s="344"/>
      <c r="Q50" s="351"/>
      <c r="R50" s="351"/>
      <c r="S50" s="351"/>
      <c r="T50" s="351"/>
      <c r="U50" s="351"/>
      <c r="V50" s="351"/>
      <c r="W50" s="351"/>
      <c r="X50" s="375"/>
      <c r="Y50" s="384"/>
      <c r="Z50" s="385"/>
      <c r="AA50" s="385"/>
      <c r="AB50" s="394"/>
      <c r="AC50" s="384"/>
      <c r="AD50" s="385"/>
      <c r="AE50" s="385"/>
      <c r="AF50" s="394"/>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c r="DY50" s="266"/>
      <c r="DZ50" s="266"/>
      <c r="EA50" s="266"/>
      <c r="EB50" s="266"/>
      <c r="EC50" s="266"/>
      <c r="ED50" s="266"/>
      <c r="EE50" s="266"/>
      <c r="EF50" s="266"/>
      <c r="EG50" s="266"/>
      <c r="EH50" s="266"/>
      <c r="EI50" s="266"/>
      <c r="EJ50" s="266"/>
      <c r="EK50" s="266"/>
      <c r="EL50" s="266"/>
      <c r="EM50" s="266"/>
      <c r="EN50" s="266"/>
      <c r="EO50" s="266"/>
      <c r="EP50" s="266"/>
      <c r="EQ50" s="266"/>
      <c r="ER50" s="266"/>
      <c r="ES50" s="266"/>
      <c r="ET50" s="266"/>
      <c r="EU50" s="266"/>
      <c r="EV50" s="266"/>
      <c r="EW50" s="266"/>
      <c r="EX50" s="266"/>
      <c r="EY50" s="266"/>
      <c r="EZ50" s="266"/>
      <c r="FA50" s="266"/>
      <c r="FB50" s="266"/>
      <c r="FC50" s="266"/>
      <c r="FD50" s="266"/>
      <c r="FE50" s="266"/>
      <c r="FF50" s="266"/>
      <c r="FG50" s="266"/>
      <c r="FH50" s="266"/>
      <c r="FI50" s="266"/>
      <c r="FJ50" s="266"/>
      <c r="FK50" s="266"/>
      <c r="FL50" s="266"/>
      <c r="FM50" s="266"/>
      <c r="FN50" s="266"/>
      <c r="FO50" s="266"/>
      <c r="FP50" s="266"/>
      <c r="FQ50" s="266"/>
      <c r="FR50" s="266"/>
      <c r="FS50" s="266"/>
      <c r="FT50" s="266"/>
      <c r="FU50" s="266"/>
      <c r="FV50" s="266"/>
      <c r="FW50" s="266"/>
      <c r="FX50" s="266"/>
      <c r="FY50" s="266"/>
      <c r="FZ50" s="266"/>
      <c r="GA50" s="266"/>
      <c r="GB50" s="266"/>
      <c r="GC50" s="266"/>
      <c r="GD50" s="266"/>
      <c r="GE50" s="266"/>
      <c r="GF50" s="266"/>
      <c r="GG50" s="266"/>
      <c r="GH50" s="266"/>
      <c r="GI50" s="266"/>
      <c r="GJ50" s="266"/>
      <c r="GK50" s="266"/>
      <c r="GL50" s="266"/>
      <c r="GM50" s="266"/>
      <c r="GN50" s="266"/>
      <c r="GO50" s="266"/>
      <c r="GP50" s="266"/>
      <c r="GQ50" s="266"/>
      <c r="GR50" s="266"/>
      <c r="GS50" s="266"/>
      <c r="GT50" s="266"/>
      <c r="GU50" s="266"/>
      <c r="GV50" s="266"/>
      <c r="GW50" s="266"/>
      <c r="GX50" s="266"/>
      <c r="GY50" s="266"/>
      <c r="GZ50" s="266"/>
      <c r="HA50" s="266"/>
      <c r="HB50" s="266"/>
      <c r="HC50" s="266"/>
      <c r="HD50" s="266"/>
      <c r="HE50" s="266"/>
      <c r="HF50" s="266"/>
      <c r="HG50" s="266"/>
      <c r="HH50" s="266"/>
      <c r="HI50" s="266"/>
      <c r="HJ50" s="266"/>
      <c r="HK50" s="266"/>
      <c r="HL50" s="266"/>
      <c r="HM50" s="266"/>
      <c r="HN50" s="266"/>
      <c r="HO50" s="266"/>
      <c r="HP50" s="266"/>
      <c r="HQ50" s="266"/>
      <c r="HR50" s="266"/>
      <c r="HS50" s="266"/>
      <c r="HT50" s="266"/>
      <c r="HU50" s="266"/>
      <c r="HV50" s="266"/>
      <c r="HW50" s="266"/>
      <c r="HX50" s="266"/>
      <c r="HY50" s="266"/>
      <c r="HZ50" s="266"/>
      <c r="IA50" s="266"/>
      <c r="IB50" s="266"/>
      <c r="IC50" s="266"/>
      <c r="ID50" s="266"/>
      <c r="IE50" s="266"/>
      <c r="IF50" s="266"/>
      <c r="IG50" s="266"/>
      <c r="IH50" s="266"/>
      <c r="II50" s="266"/>
      <c r="IJ50" s="266"/>
      <c r="IK50" s="266"/>
      <c r="IL50" s="266"/>
      <c r="IM50" s="266"/>
      <c r="IN50" s="266"/>
      <c r="IO50" s="266"/>
      <c r="IP50" s="266"/>
      <c r="IQ50" s="266"/>
      <c r="IR50" s="266"/>
      <c r="IS50" s="266"/>
      <c r="IT50" s="266"/>
      <c r="IU50" s="266"/>
      <c r="IV50" s="266"/>
    </row>
    <row r="51" spans="1:256" s="266" customFormat="1" ht="18.75" customHeight="1">
      <c r="A51" s="274"/>
      <c r="B51" s="283"/>
      <c r="C51" s="288"/>
      <c r="D51" s="274"/>
      <c r="E51" s="299"/>
      <c r="F51" s="293"/>
      <c r="G51" s="310"/>
      <c r="H51" s="327" t="s">
        <v>1305</v>
      </c>
      <c r="I51" s="334" t="s">
        <v>13</v>
      </c>
      <c r="J51" s="344" t="s">
        <v>170</v>
      </c>
      <c r="K51" s="344"/>
      <c r="L51" s="356" t="s">
        <v>13</v>
      </c>
      <c r="M51" s="344" t="s">
        <v>453</v>
      </c>
      <c r="N51" s="344"/>
      <c r="O51" s="356" t="s">
        <v>13</v>
      </c>
      <c r="P51" s="344" t="s">
        <v>319</v>
      </c>
      <c r="Q51" s="363"/>
      <c r="R51" s="363"/>
      <c r="S51" s="363"/>
      <c r="T51" s="363"/>
      <c r="U51" s="366"/>
      <c r="V51" s="366"/>
      <c r="W51" s="366"/>
      <c r="X51" s="379"/>
      <c r="Y51" s="384"/>
      <c r="Z51" s="385"/>
      <c r="AA51" s="385"/>
      <c r="AB51" s="394"/>
      <c r="AC51" s="384"/>
      <c r="AD51" s="385"/>
      <c r="AE51" s="385"/>
      <c r="AF51" s="394"/>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c r="EA51" s="266"/>
      <c r="EB51" s="266"/>
      <c r="EC51" s="266"/>
      <c r="ED51" s="266"/>
      <c r="EE51" s="266"/>
      <c r="EF51" s="266"/>
      <c r="EG51" s="266"/>
      <c r="EH51" s="266"/>
      <c r="EI51" s="266"/>
      <c r="EJ51" s="266"/>
      <c r="EK51" s="266"/>
      <c r="EL51" s="266"/>
      <c r="EM51" s="266"/>
      <c r="EN51" s="266"/>
      <c r="EO51" s="266"/>
      <c r="EP51" s="266"/>
      <c r="EQ51" s="266"/>
      <c r="ER51" s="266"/>
      <c r="ES51" s="266"/>
      <c r="ET51" s="266"/>
      <c r="EU51" s="266"/>
      <c r="EV51" s="266"/>
      <c r="EW51" s="266"/>
      <c r="EX51" s="266"/>
      <c r="EY51" s="266"/>
      <c r="EZ51" s="266"/>
      <c r="FA51" s="266"/>
      <c r="FB51" s="266"/>
      <c r="FC51" s="266"/>
      <c r="FD51" s="266"/>
      <c r="FE51" s="266"/>
      <c r="FF51" s="266"/>
      <c r="FG51" s="266"/>
      <c r="FH51" s="266"/>
      <c r="FI51" s="266"/>
      <c r="FJ51" s="266"/>
      <c r="FK51" s="266"/>
      <c r="FL51" s="266"/>
      <c r="FM51" s="266"/>
      <c r="FN51" s="266"/>
      <c r="FO51" s="266"/>
      <c r="FP51" s="266"/>
      <c r="FQ51" s="266"/>
      <c r="FR51" s="266"/>
      <c r="FS51" s="266"/>
      <c r="FT51" s="266"/>
      <c r="FU51" s="266"/>
      <c r="FV51" s="266"/>
      <c r="FW51" s="266"/>
      <c r="FX51" s="266"/>
      <c r="FY51" s="266"/>
      <c r="FZ51" s="266"/>
      <c r="GA51" s="266"/>
      <c r="GB51" s="266"/>
      <c r="GC51" s="266"/>
      <c r="GD51" s="266"/>
      <c r="GE51" s="266"/>
      <c r="GF51" s="266"/>
      <c r="GG51" s="266"/>
      <c r="GH51" s="266"/>
      <c r="GI51" s="266"/>
      <c r="GJ51" s="266"/>
      <c r="GK51" s="266"/>
      <c r="GL51" s="266"/>
      <c r="GM51" s="266"/>
      <c r="GN51" s="266"/>
      <c r="GO51" s="266"/>
      <c r="GP51" s="266"/>
      <c r="GQ51" s="266"/>
      <c r="GR51" s="266"/>
      <c r="GS51" s="266"/>
      <c r="GT51" s="266"/>
      <c r="GU51" s="266"/>
      <c r="GV51" s="266"/>
      <c r="GW51" s="266"/>
      <c r="GX51" s="266"/>
      <c r="GY51" s="266"/>
      <c r="GZ51" s="266"/>
      <c r="HA51" s="266"/>
      <c r="HB51" s="266"/>
      <c r="HC51" s="266"/>
      <c r="HD51" s="266"/>
      <c r="HE51" s="266"/>
      <c r="HF51" s="266"/>
      <c r="HG51" s="266"/>
      <c r="HH51" s="266"/>
      <c r="HI51" s="266"/>
      <c r="HJ51" s="266"/>
      <c r="HK51" s="266"/>
      <c r="HL51" s="266"/>
      <c r="HM51" s="266"/>
      <c r="HN51" s="266"/>
      <c r="HO51" s="266"/>
      <c r="HP51" s="266"/>
      <c r="HQ51" s="266"/>
      <c r="HR51" s="266"/>
      <c r="HS51" s="266"/>
      <c r="HT51" s="266"/>
      <c r="HU51" s="266"/>
      <c r="HV51" s="266"/>
      <c r="HW51" s="266"/>
      <c r="HX51" s="266"/>
      <c r="HY51" s="266"/>
      <c r="HZ51" s="266"/>
      <c r="IA51" s="266"/>
      <c r="IB51" s="266"/>
      <c r="IC51" s="266"/>
      <c r="ID51" s="266"/>
      <c r="IE51" s="266"/>
      <c r="IF51" s="266"/>
      <c r="IG51" s="266"/>
      <c r="IH51" s="266"/>
      <c r="II51" s="266"/>
      <c r="IJ51" s="266"/>
      <c r="IK51" s="266"/>
      <c r="IL51" s="266"/>
      <c r="IM51" s="266"/>
      <c r="IN51" s="266"/>
      <c r="IO51" s="266"/>
      <c r="IP51" s="266"/>
      <c r="IQ51" s="266"/>
      <c r="IR51" s="266"/>
      <c r="IS51" s="266"/>
      <c r="IT51" s="266"/>
      <c r="IU51" s="266"/>
      <c r="IV51" s="266"/>
    </row>
    <row r="52" spans="1:256" s="266" customFormat="1" ht="18.75" customHeight="1">
      <c r="A52" s="273"/>
      <c r="B52" s="283"/>
      <c r="C52" s="288"/>
      <c r="D52" s="293"/>
      <c r="E52" s="299"/>
      <c r="F52" s="293"/>
      <c r="G52" s="299"/>
      <c r="H52" s="319" t="s">
        <v>134</v>
      </c>
      <c r="I52" s="334" t="s">
        <v>13</v>
      </c>
      <c r="J52" s="344" t="s">
        <v>170</v>
      </c>
      <c r="K52" s="344"/>
      <c r="L52" s="356" t="s">
        <v>13</v>
      </c>
      <c r="M52" s="344" t="s">
        <v>208</v>
      </c>
      <c r="N52" s="344"/>
      <c r="O52" s="356" t="s">
        <v>13</v>
      </c>
      <c r="P52" s="344" t="s">
        <v>329</v>
      </c>
      <c r="Q52" s="361"/>
      <c r="R52" s="356" t="s">
        <v>13</v>
      </c>
      <c r="S52" s="344" t="s">
        <v>535</v>
      </c>
      <c r="T52" s="361"/>
      <c r="U52" s="361"/>
      <c r="V52" s="361"/>
      <c r="W52" s="361"/>
      <c r="X52" s="378"/>
      <c r="Y52" s="384"/>
      <c r="Z52" s="385"/>
      <c r="AA52" s="385"/>
      <c r="AB52" s="394"/>
      <c r="AC52" s="384"/>
      <c r="AD52" s="385"/>
      <c r="AE52" s="385"/>
      <c r="AF52" s="394"/>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c r="DY52" s="266"/>
      <c r="DZ52" s="266"/>
      <c r="EA52" s="266"/>
      <c r="EB52" s="266"/>
      <c r="EC52" s="266"/>
      <c r="ED52" s="266"/>
      <c r="EE52" s="266"/>
      <c r="EF52" s="266"/>
      <c r="EG52" s="266"/>
      <c r="EH52" s="266"/>
      <c r="EI52" s="266"/>
      <c r="EJ52" s="266"/>
      <c r="EK52" s="266"/>
      <c r="EL52" s="266"/>
      <c r="EM52" s="266"/>
      <c r="EN52" s="266"/>
      <c r="EO52" s="266"/>
      <c r="EP52" s="266"/>
      <c r="EQ52" s="266"/>
      <c r="ER52" s="266"/>
      <c r="ES52" s="266"/>
      <c r="ET52" s="266"/>
      <c r="EU52" s="266"/>
      <c r="EV52" s="266"/>
      <c r="EW52" s="266"/>
      <c r="EX52" s="266"/>
      <c r="EY52" s="266"/>
      <c r="EZ52" s="266"/>
      <c r="FA52" s="266"/>
      <c r="FB52" s="266"/>
      <c r="FC52" s="266"/>
      <c r="FD52" s="266"/>
      <c r="FE52" s="266"/>
      <c r="FF52" s="266"/>
      <c r="FG52" s="266"/>
      <c r="FH52" s="266"/>
      <c r="FI52" s="266"/>
      <c r="FJ52" s="266"/>
      <c r="FK52" s="266"/>
      <c r="FL52" s="266"/>
      <c r="FM52" s="266"/>
      <c r="FN52" s="266"/>
      <c r="FO52" s="266"/>
      <c r="FP52" s="266"/>
      <c r="FQ52" s="266"/>
      <c r="FR52" s="266"/>
      <c r="FS52" s="266"/>
      <c r="FT52" s="266"/>
      <c r="FU52" s="266"/>
      <c r="FV52" s="266"/>
      <c r="FW52" s="266"/>
      <c r="FX52" s="266"/>
      <c r="FY52" s="266"/>
      <c r="FZ52" s="266"/>
      <c r="GA52" s="266"/>
      <c r="GB52" s="266"/>
      <c r="GC52" s="266"/>
      <c r="GD52" s="266"/>
      <c r="GE52" s="266"/>
      <c r="GF52" s="266"/>
      <c r="GG52" s="266"/>
      <c r="GH52" s="266"/>
      <c r="GI52" s="266"/>
      <c r="GJ52" s="266"/>
      <c r="GK52" s="266"/>
      <c r="GL52" s="266"/>
      <c r="GM52" s="266"/>
      <c r="GN52" s="266"/>
      <c r="GO52" s="266"/>
      <c r="GP52" s="266"/>
      <c r="GQ52" s="266"/>
      <c r="GR52" s="266"/>
      <c r="GS52" s="266"/>
      <c r="GT52" s="266"/>
      <c r="GU52" s="266"/>
      <c r="GV52" s="266"/>
      <c r="GW52" s="266"/>
      <c r="GX52" s="266"/>
      <c r="GY52" s="266"/>
      <c r="GZ52" s="266"/>
      <c r="HA52" s="266"/>
      <c r="HB52" s="266"/>
      <c r="HC52" s="266"/>
      <c r="HD52" s="266"/>
      <c r="HE52" s="266"/>
      <c r="HF52" s="266"/>
      <c r="HG52" s="266"/>
      <c r="HH52" s="266"/>
      <c r="HI52" s="266"/>
      <c r="HJ52" s="266"/>
      <c r="HK52" s="266"/>
      <c r="HL52" s="266"/>
      <c r="HM52" s="266"/>
      <c r="HN52" s="266"/>
      <c r="HO52" s="266"/>
      <c r="HP52" s="266"/>
      <c r="HQ52" s="266"/>
      <c r="HR52" s="266"/>
      <c r="HS52" s="266"/>
      <c r="HT52" s="266"/>
      <c r="HU52" s="266"/>
      <c r="HV52" s="266"/>
      <c r="HW52" s="266"/>
      <c r="HX52" s="266"/>
      <c r="HY52" s="266"/>
      <c r="HZ52" s="266"/>
      <c r="IA52" s="266"/>
      <c r="IB52" s="266"/>
      <c r="IC52" s="266"/>
      <c r="ID52" s="266"/>
      <c r="IE52" s="266"/>
      <c r="IF52" s="266"/>
      <c r="IG52" s="266"/>
      <c r="IH52" s="266"/>
      <c r="II52" s="266"/>
      <c r="IJ52" s="266"/>
      <c r="IK52" s="266"/>
      <c r="IL52" s="266"/>
      <c r="IM52" s="266"/>
      <c r="IN52" s="266"/>
      <c r="IO52" s="266"/>
      <c r="IP52" s="266"/>
      <c r="IQ52" s="266"/>
      <c r="IR52" s="266"/>
      <c r="IS52" s="266"/>
      <c r="IT52" s="266"/>
      <c r="IU52" s="266"/>
      <c r="IV52" s="266"/>
    </row>
    <row r="53" spans="1:256" s="266" customFormat="1" ht="18.75" customHeight="1">
      <c r="A53" s="273"/>
      <c r="B53" s="283"/>
      <c r="C53" s="289"/>
      <c r="D53" s="294"/>
      <c r="E53" s="299"/>
      <c r="F53" s="293"/>
      <c r="G53" s="309"/>
      <c r="H53" s="325" t="s">
        <v>1306</v>
      </c>
      <c r="I53" s="334" t="s">
        <v>13</v>
      </c>
      <c r="J53" s="344" t="s">
        <v>170</v>
      </c>
      <c r="K53" s="344"/>
      <c r="L53" s="356" t="s">
        <v>13</v>
      </c>
      <c r="M53" s="344" t="s">
        <v>208</v>
      </c>
      <c r="N53" s="344"/>
      <c r="O53" s="356" t="s">
        <v>13</v>
      </c>
      <c r="P53" s="344" t="s">
        <v>329</v>
      </c>
      <c r="Q53" s="344"/>
      <c r="R53" s="356" t="s">
        <v>13</v>
      </c>
      <c r="S53" s="344" t="s">
        <v>463</v>
      </c>
      <c r="T53" s="344"/>
      <c r="U53" s="363"/>
      <c r="V53" s="363"/>
      <c r="W53" s="363"/>
      <c r="X53" s="374"/>
      <c r="Y53" s="385"/>
      <c r="Z53" s="385"/>
      <c r="AA53" s="385"/>
      <c r="AB53" s="394"/>
      <c r="AC53" s="384"/>
      <c r="AD53" s="385"/>
      <c r="AE53" s="385"/>
      <c r="AF53" s="394"/>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c r="EK53" s="266"/>
      <c r="EL53" s="266"/>
      <c r="EM53" s="266"/>
      <c r="EN53" s="266"/>
      <c r="EO53" s="266"/>
      <c r="EP53" s="266"/>
      <c r="EQ53" s="266"/>
      <c r="ER53" s="266"/>
      <c r="ES53" s="266"/>
      <c r="ET53" s="266"/>
      <c r="EU53" s="266"/>
      <c r="EV53" s="266"/>
      <c r="EW53" s="266"/>
      <c r="EX53" s="266"/>
      <c r="EY53" s="266"/>
      <c r="EZ53" s="266"/>
      <c r="FA53" s="266"/>
      <c r="FB53" s="266"/>
      <c r="FC53" s="266"/>
      <c r="FD53" s="266"/>
      <c r="FE53" s="266"/>
      <c r="FF53" s="266"/>
      <c r="FG53" s="266"/>
      <c r="FH53" s="266"/>
      <c r="FI53" s="266"/>
      <c r="FJ53" s="266"/>
      <c r="FK53" s="266"/>
      <c r="FL53" s="266"/>
      <c r="FM53" s="266"/>
      <c r="FN53" s="266"/>
      <c r="FO53" s="266"/>
      <c r="FP53" s="266"/>
      <c r="FQ53" s="266"/>
      <c r="FR53" s="266"/>
      <c r="FS53" s="266"/>
      <c r="FT53" s="266"/>
      <c r="FU53" s="266"/>
      <c r="FV53" s="266"/>
      <c r="FW53" s="266"/>
      <c r="FX53" s="266"/>
      <c r="FY53" s="266"/>
      <c r="FZ53" s="266"/>
      <c r="GA53" s="266"/>
      <c r="GB53" s="266"/>
      <c r="GC53" s="266"/>
      <c r="GD53" s="266"/>
      <c r="GE53" s="266"/>
      <c r="GF53" s="266"/>
      <c r="GG53" s="266"/>
      <c r="GH53" s="266"/>
      <c r="GI53" s="266"/>
      <c r="GJ53" s="266"/>
      <c r="GK53" s="266"/>
      <c r="GL53" s="266"/>
      <c r="GM53" s="266"/>
      <c r="GN53" s="266"/>
      <c r="GO53" s="266"/>
      <c r="GP53" s="266"/>
      <c r="GQ53" s="266"/>
      <c r="GR53" s="266"/>
      <c r="GS53" s="266"/>
      <c r="GT53" s="266"/>
      <c r="GU53" s="266"/>
      <c r="GV53" s="266"/>
      <c r="GW53" s="266"/>
      <c r="GX53" s="266"/>
      <c r="GY53" s="266"/>
      <c r="GZ53" s="266"/>
      <c r="HA53" s="266"/>
      <c r="HB53" s="266"/>
      <c r="HC53" s="266"/>
      <c r="HD53" s="266"/>
      <c r="HE53" s="266"/>
      <c r="HF53" s="266"/>
      <c r="HG53" s="266"/>
      <c r="HH53" s="266"/>
      <c r="HI53" s="266"/>
      <c r="HJ53" s="266"/>
      <c r="HK53" s="266"/>
      <c r="HL53" s="266"/>
      <c r="HM53" s="266"/>
      <c r="HN53" s="266"/>
      <c r="HO53" s="266"/>
      <c r="HP53" s="266"/>
      <c r="HQ53" s="266"/>
      <c r="HR53" s="266"/>
      <c r="HS53" s="266"/>
      <c r="HT53" s="266"/>
      <c r="HU53" s="266"/>
      <c r="HV53" s="266"/>
      <c r="HW53" s="266"/>
      <c r="HX53" s="266"/>
      <c r="HY53" s="266"/>
      <c r="HZ53" s="266"/>
      <c r="IA53" s="266"/>
      <c r="IB53" s="266"/>
      <c r="IC53" s="266"/>
      <c r="ID53" s="266"/>
      <c r="IE53" s="266"/>
      <c r="IF53" s="266"/>
      <c r="IG53" s="266"/>
      <c r="IH53" s="266"/>
      <c r="II53" s="266"/>
      <c r="IJ53" s="266"/>
      <c r="IK53" s="266"/>
      <c r="IL53" s="266"/>
      <c r="IM53" s="266"/>
      <c r="IN53" s="266"/>
      <c r="IO53" s="266"/>
      <c r="IP53" s="266"/>
      <c r="IQ53" s="266"/>
      <c r="IR53" s="266"/>
      <c r="IS53" s="266"/>
      <c r="IT53" s="266"/>
      <c r="IU53" s="266"/>
      <c r="IV53" s="266"/>
    </row>
    <row r="54" spans="1:256" s="266" customFormat="1" ht="18.75" customHeight="1">
      <c r="A54" s="273"/>
      <c r="B54" s="283"/>
      <c r="C54" s="289"/>
      <c r="D54" s="294"/>
      <c r="E54" s="299"/>
      <c r="F54" s="293"/>
      <c r="G54" s="309"/>
      <c r="H54" s="323" t="s">
        <v>1118</v>
      </c>
      <c r="I54" s="332" t="s">
        <v>13</v>
      </c>
      <c r="J54" s="342" t="s">
        <v>170</v>
      </c>
      <c r="K54" s="342"/>
      <c r="L54" s="357" t="s">
        <v>13</v>
      </c>
      <c r="M54" s="342" t="s">
        <v>453</v>
      </c>
      <c r="N54" s="342"/>
      <c r="O54" s="357" t="s">
        <v>13</v>
      </c>
      <c r="P54" s="342" t="s">
        <v>319</v>
      </c>
      <c r="Q54" s="342"/>
      <c r="R54" s="357"/>
      <c r="S54" s="342"/>
      <c r="T54" s="342"/>
      <c r="U54" s="366"/>
      <c r="V54" s="366"/>
      <c r="W54" s="366"/>
      <c r="X54" s="379"/>
      <c r="Y54" s="385"/>
      <c r="Z54" s="385"/>
      <c r="AA54" s="385"/>
      <c r="AB54" s="394"/>
      <c r="AC54" s="384"/>
      <c r="AD54" s="385"/>
      <c r="AE54" s="385"/>
      <c r="AF54" s="394"/>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6"/>
      <c r="EJ54" s="266"/>
      <c r="EK54" s="266"/>
      <c r="EL54" s="266"/>
      <c r="EM54" s="266"/>
      <c r="EN54" s="266"/>
      <c r="EO54" s="266"/>
      <c r="EP54" s="266"/>
      <c r="EQ54" s="266"/>
      <c r="ER54" s="266"/>
      <c r="ES54" s="266"/>
      <c r="ET54" s="266"/>
      <c r="EU54" s="266"/>
      <c r="EV54" s="266"/>
      <c r="EW54" s="266"/>
      <c r="EX54" s="266"/>
      <c r="EY54" s="266"/>
      <c r="EZ54" s="266"/>
      <c r="FA54" s="266"/>
      <c r="FB54" s="266"/>
      <c r="FC54" s="266"/>
      <c r="FD54" s="266"/>
      <c r="FE54" s="266"/>
      <c r="FF54" s="266"/>
      <c r="FG54" s="266"/>
      <c r="FH54" s="266"/>
      <c r="FI54" s="266"/>
      <c r="FJ54" s="266"/>
      <c r="FK54" s="266"/>
      <c r="FL54" s="266"/>
      <c r="FM54" s="266"/>
      <c r="FN54" s="266"/>
      <c r="FO54" s="266"/>
      <c r="FP54" s="266"/>
      <c r="FQ54" s="266"/>
      <c r="FR54" s="266"/>
      <c r="FS54" s="266"/>
      <c r="FT54" s="266"/>
      <c r="FU54" s="266"/>
      <c r="FV54" s="266"/>
      <c r="FW54" s="266"/>
      <c r="FX54" s="266"/>
      <c r="FY54" s="266"/>
      <c r="FZ54" s="266"/>
      <c r="GA54" s="266"/>
      <c r="GB54" s="266"/>
      <c r="GC54" s="266"/>
      <c r="GD54" s="266"/>
      <c r="GE54" s="266"/>
      <c r="GF54" s="266"/>
      <c r="GG54" s="266"/>
      <c r="GH54" s="266"/>
      <c r="GI54" s="266"/>
      <c r="GJ54" s="266"/>
      <c r="GK54" s="266"/>
      <c r="GL54" s="266"/>
      <c r="GM54" s="266"/>
      <c r="GN54" s="266"/>
      <c r="GO54" s="266"/>
      <c r="GP54" s="266"/>
      <c r="GQ54" s="266"/>
      <c r="GR54" s="266"/>
      <c r="GS54" s="266"/>
      <c r="GT54" s="266"/>
      <c r="GU54" s="266"/>
      <c r="GV54" s="266"/>
      <c r="GW54" s="266"/>
      <c r="GX54" s="266"/>
      <c r="GY54" s="266"/>
      <c r="GZ54" s="266"/>
      <c r="HA54" s="266"/>
      <c r="HB54" s="266"/>
      <c r="HC54" s="266"/>
      <c r="HD54" s="266"/>
      <c r="HE54" s="266"/>
      <c r="HF54" s="266"/>
      <c r="HG54" s="266"/>
      <c r="HH54" s="266"/>
      <c r="HI54" s="266"/>
      <c r="HJ54" s="266"/>
      <c r="HK54" s="266"/>
      <c r="HL54" s="266"/>
      <c r="HM54" s="266"/>
      <c r="HN54" s="266"/>
      <c r="HO54" s="266"/>
      <c r="HP54" s="266"/>
      <c r="HQ54" s="266"/>
      <c r="HR54" s="266"/>
      <c r="HS54" s="266"/>
      <c r="HT54" s="266"/>
      <c r="HU54" s="266"/>
      <c r="HV54" s="266"/>
      <c r="HW54" s="266"/>
      <c r="HX54" s="266"/>
      <c r="HY54" s="266"/>
      <c r="HZ54" s="266"/>
      <c r="IA54" s="266"/>
      <c r="IB54" s="266"/>
      <c r="IC54" s="266"/>
      <c r="ID54" s="266"/>
      <c r="IE54" s="266"/>
      <c r="IF54" s="266"/>
      <c r="IG54" s="266"/>
      <c r="IH54" s="266"/>
      <c r="II54" s="266"/>
      <c r="IJ54" s="266"/>
      <c r="IK54" s="266"/>
      <c r="IL54" s="266"/>
      <c r="IM54" s="266"/>
      <c r="IN54" s="266"/>
      <c r="IO54" s="266"/>
      <c r="IP54" s="266"/>
      <c r="IQ54" s="266"/>
      <c r="IR54" s="266"/>
      <c r="IS54" s="266"/>
      <c r="IT54" s="266"/>
      <c r="IU54" s="266"/>
      <c r="IV54" s="266"/>
    </row>
    <row r="55" spans="1:256" s="266" customFormat="1" ht="19.5" customHeight="1">
      <c r="A55" s="275"/>
      <c r="B55" s="284"/>
      <c r="C55" s="290"/>
      <c r="D55" s="295"/>
      <c r="E55" s="300"/>
      <c r="F55" s="304"/>
      <c r="G55" s="311"/>
      <c r="H55" s="328" t="s">
        <v>1301</v>
      </c>
      <c r="I55" s="337" t="s">
        <v>13</v>
      </c>
      <c r="J55" s="347" t="s">
        <v>170</v>
      </c>
      <c r="K55" s="347"/>
      <c r="L55" s="358" t="s">
        <v>13</v>
      </c>
      <c r="M55" s="347" t="s">
        <v>128</v>
      </c>
      <c r="N55" s="347"/>
      <c r="O55" s="347"/>
      <c r="P55" s="347"/>
      <c r="Q55" s="364"/>
      <c r="R55" s="364"/>
      <c r="S55" s="364"/>
      <c r="T55" s="364"/>
      <c r="U55" s="364"/>
      <c r="V55" s="364"/>
      <c r="W55" s="364"/>
      <c r="X55" s="380"/>
      <c r="Y55" s="386"/>
      <c r="Z55" s="386"/>
      <c r="AA55" s="386"/>
      <c r="AB55" s="395"/>
      <c r="AC55" s="396"/>
      <c r="AD55" s="386"/>
      <c r="AE55" s="386"/>
      <c r="AF55" s="395"/>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c r="DY55" s="266"/>
      <c r="DZ55" s="266"/>
      <c r="EA55" s="266"/>
      <c r="EB55" s="266"/>
      <c r="EC55" s="266"/>
      <c r="ED55" s="266"/>
      <c r="EE55" s="266"/>
      <c r="EF55" s="266"/>
      <c r="EG55" s="266"/>
      <c r="EH55" s="266"/>
      <c r="EI55" s="266"/>
      <c r="EJ55" s="266"/>
      <c r="EK55" s="266"/>
      <c r="EL55" s="266"/>
      <c r="EM55" s="266"/>
      <c r="EN55" s="266"/>
      <c r="EO55" s="266"/>
      <c r="EP55" s="266"/>
      <c r="EQ55" s="266"/>
      <c r="ER55" s="266"/>
      <c r="ES55" s="266"/>
      <c r="ET55" s="266"/>
      <c r="EU55" s="266"/>
      <c r="EV55" s="266"/>
      <c r="EW55" s="266"/>
      <c r="EX55" s="266"/>
      <c r="EY55" s="266"/>
      <c r="EZ55" s="266"/>
      <c r="FA55" s="266"/>
      <c r="FB55" s="266"/>
      <c r="FC55" s="266"/>
      <c r="FD55" s="266"/>
      <c r="FE55" s="266"/>
      <c r="FF55" s="266"/>
      <c r="FG55" s="266"/>
      <c r="FH55" s="266"/>
      <c r="FI55" s="266"/>
      <c r="FJ55" s="266"/>
      <c r="FK55" s="266"/>
      <c r="FL55" s="266"/>
      <c r="FM55" s="266"/>
      <c r="FN55" s="266"/>
      <c r="FO55" s="266"/>
      <c r="FP55" s="266"/>
      <c r="FQ55" s="266"/>
      <c r="FR55" s="266"/>
      <c r="FS55" s="266"/>
      <c r="FT55" s="266"/>
      <c r="FU55" s="266"/>
      <c r="FV55" s="266"/>
      <c r="FW55" s="266"/>
      <c r="FX55" s="266"/>
      <c r="FY55" s="266"/>
      <c r="FZ55" s="266"/>
      <c r="GA55" s="266"/>
      <c r="GB55" s="266"/>
      <c r="GC55" s="266"/>
      <c r="GD55" s="266"/>
      <c r="GE55" s="266"/>
      <c r="GF55" s="266"/>
      <c r="GG55" s="266"/>
      <c r="GH55" s="266"/>
      <c r="GI55" s="266"/>
      <c r="GJ55" s="266"/>
      <c r="GK55" s="266"/>
      <c r="GL55" s="266"/>
      <c r="GM55" s="266"/>
      <c r="GN55" s="266"/>
      <c r="GO55" s="266"/>
      <c r="GP55" s="266"/>
      <c r="GQ55" s="266"/>
      <c r="GR55" s="266"/>
      <c r="GS55" s="266"/>
      <c r="GT55" s="266"/>
      <c r="GU55" s="266"/>
      <c r="GV55" s="266"/>
      <c r="GW55" s="266"/>
      <c r="GX55" s="266"/>
      <c r="GY55" s="266"/>
      <c r="GZ55" s="266"/>
      <c r="HA55" s="266"/>
      <c r="HB55" s="266"/>
      <c r="HC55" s="266"/>
      <c r="HD55" s="266"/>
      <c r="HE55" s="266"/>
      <c r="HF55" s="266"/>
      <c r="HG55" s="266"/>
      <c r="HH55" s="266"/>
      <c r="HI55" s="266"/>
      <c r="HJ55" s="266"/>
      <c r="HK55" s="266"/>
      <c r="HL55" s="266"/>
      <c r="HM55" s="266"/>
      <c r="HN55" s="266"/>
      <c r="HO55" s="266"/>
      <c r="HP55" s="266"/>
      <c r="HQ55" s="266"/>
      <c r="HR55" s="266"/>
      <c r="HS55" s="266"/>
      <c r="HT55" s="266"/>
      <c r="HU55" s="266"/>
      <c r="HV55" s="266"/>
      <c r="HW55" s="266"/>
      <c r="HX55" s="266"/>
      <c r="HY55" s="266"/>
      <c r="HZ55" s="266"/>
      <c r="IA55" s="266"/>
      <c r="IB55" s="266"/>
      <c r="IC55" s="266"/>
      <c r="ID55" s="266"/>
      <c r="IE55" s="266"/>
      <c r="IF55" s="266"/>
      <c r="IG55" s="266"/>
      <c r="IH55" s="266"/>
      <c r="II55" s="266"/>
      <c r="IJ55" s="266"/>
      <c r="IK55" s="266"/>
      <c r="IL55" s="266"/>
      <c r="IM55" s="266"/>
      <c r="IN55" s="266"/>
      <c r="IO55" s="266"/>
      <c r="IP55" s="266"/>
      <c r="IQ55" s="266"/>
      <c r="IR55" s="266"/>
      <c r="IS55" s="266"/>
      <c r="IT55" s="266"/>
      <c r="IU55" s="266"/>
      <c r="IV55" s="266"/>
    </row>
    <row r="56" spans="1:256" ht="18.75" customHeight="1">
      <c r="A56" s="276"/>
      <c r="C56" s="291"/>
      <c r="D56" s="264"/>
      <c r="E56" s="291"/>
      <c r="F56" s="264"/>
      <c r="G56" s="312"/>
      <c r="H56" s="329"/>
      <c r="I56" s="338"/>
      <c r="J56" s="348"/>
      <c r="K56" s="348"/>
      <c r="L56" s="338"/>
      <c r="M56" s="348"/>
      <c r="N56" s="348"/>
      <c r="O56" s="348"/>
      <c r="P56" s="348"/>
      <c r="Q56" s="365"/>
      <c r="R56" s="348"/>
      <c r="S56" s="348"/>
      <c r="T56" s="348"/>
      <c r="U56" s="329"/>
      <c r="V56" s="329"/>
      <c r="W56" s="329"/>
      <c r="X56" s="329"/>
      <c r="Y56" s="268"/>
      <c r="Z56" s="268"/>
      <c r="AA56" s="268"/>
      <c r="AB56" s="268"/>
      <c r="AC56" s="268"/>
      <c r="AD56" s="268"/>
      <c r="AE56" s="268"/>
      <c r="AF56" s="268"/>
    </row>
    <row r="57" spans="1:256" ht="9" customHeight="1">
      <c r="A57" s="105"/>
      <c r="C57" s="291"/>
      <c r="D57" s="264"/>
      <c r="E57" s="291"/>
      <c r="F57" s="264"/>
      <c r="G57" s="291"/>
      <c r="I57" s="281"/>
      <c r="J57" s="105"/>
      <c r="K57" s="105"/>
      <c r="L57" s="281"/>
      <c r="M57" s="105"/>
      <c r="N57" s="105"/>
      <c r="O57" s="281"/>
      <c r="P57" s="105"/>
      <c r="Q57" s="265"/>
      <c r="R57" s="105"/>
      <c r="S57" s="105"/>
      <c r="T57" s="105"/>
      <c r="Y57" s="268"/>
      <c r="Z57" s="268"/>
      <c r="AA57" s="268"/>
      <c r="AB57" s="268"/>
      <c r="AC57" s="268"/>
      <c r="AD57" s="268"/>
      <c r="AE57" s="268"/>
      <c r="AF57" s="268"/>
    </row>
    <row r="58" spans="1:256" s="106" customFormat="1" ht="17.25" customHeight="1">
      <c r="A58" s="277"/>
      <c r="B58" s="285" t="s">
        <v>877</v>
      </c>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row>
    <row r="59" spans="1:256" s="106" customFormat="1" ht="13.5" customHeight="1">
      <c r="A59" s="148"/>
      <c r="B59" s="264"/>
      <c r="C59" s="264"/>
      <c r="D59" s="286"/>
      <c r="E59" s="286"/>
      <c r="F59" s="286"/>
      <c r="G59" s="313"/>
      <c r="H59" s="313"/>
      <c r="I59" s="313"/>
      <c r="J59" s="313"/>
      <c r="K59" s="313"/>
      <c r="L59" s="313"/>
      <c r="M59" s="313"/>
      <c r="N59" s="286"/>
      <c r="O59" s="286"/>
      <c r="P59" s="286"/>
      <c r="Q59" s="28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row>
    <row r="60" spans="1:256" s="106" customFormat="1" ht="37.5" customHeight="1">
      <c r="A60" s="278"/>
      <c r="B60" s="134" t="s">
        <v>1487</v>
      </c>
      <c r="C60" s="134"/>
      <c r="D60" s="134"/>
      <c r="E60" s="134"/>
      <c r="F60" s="134"/>
      <c r="G60" s="134"/>
      <c r="H60" s="134"/>
      <c r="I60" s="134"/>
      <c r="J60" s="134"/>
      <c r="K60" s="134"/>
      <c r="L60" s="134"/>
      <c r="M60" s="134"/>
      <c r="N60" s="134"/>
      <c r="O60" s="134"/>
      <c r="P60" s="134"/>
      <c r="Q60" s="134"/>
      <c r="R60" s="134"/>
      <c r="S60" s="134"/>
      <c r="T60" s="134"/>
      <c r="U60" s="134"/>
      <c r="V60" s="134"/>
      <c r="W60" s="134"/>
      <c r="X60" s="134"/>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row>
    <row r="61" spans="1:256" s="106" customFormat="1" ht="20.25" customHeight="1">
      <c r="A61" s="278"/>
      <c r="B61" s="105" t="s">
        <v>1492</v>
      </c>
      <c r="C61" s="103"/>
      <c r="D61" s="103"/>
      <c r="E61" s="103"/>
      <c r="F61" s="103"/>
      <c r="G61" s="103"/>
      <c r="H61" s="103"/>
      <c r="I61" s="103"/>
      <c r="J61" s="103"/>
      <c r="K61" s="103"/>
      <c r="L61" s="279"/>
      <c r="M61" s="279"/>
      <c r="N61" s="279"/>
      <c r="O61" s="279"/>
      <c r="P61" s="279"/>
      <c r="Q61" s="279"/>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row>
    <row r="62" spans="1:256" s="106" customFormat="1" ht="20.25" customHeight="1">
      <c r="A62" s="279"/>
      <c r="B62" s="105" t="s">
        <v>1074</v>
      </c>
      <c r="C62" s="279"/>
      <c r="D62" s="279"/>
      <c r="E62" s="279"/>
      <c r="F62" s="279"/>
      <c r="G62" s="279"/>
      <c r="H62" s="279"/>
      <c r="I62" s="279"/>
      <c r="J62" s="279"/>
      <c r="K62" s="279"/>
      <c r="L62" s="279"/>
      <c r="M62" s="279"/>
      <c r="N62" s="279"/>
      <c r="O62" s="279"/>
      <c r="P62" s="279"/>
      <c r="Q62" s="279"/>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row>
    <row r="63" spans="1:256" s="106" customFormat="1" ht="20.25" customHeight="1">
      <c r="A63" s="279"/>
      <c r="B63" s="105" t="s">
        <v>781</v>
      </c>
      <c r="C63" s="279"/>
      <c r="D63" s="279"/>
      <c r="E63" s="279"/>
      <c r="F63" s="279"/>
      <c r="G63" s="279"/>
      <c r="H63" s="279"/>
      <c r="I63" s="279"/>
      <c r="J63" s="279"/>
      <c r="K63" s="279"/>
      <c r="L63" s="279"/>
      <c r="M63" s="279"/>
      <c r="N63" s="279"/>
      <c r="O63" s="279"/>
      <c r="P63" s="279"/>
      <c r="Q63" s="279"/>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row>
    <row r="64" spans="1:256" s="106" customFormat="1" ht="20.25" customHeight="1">
      <c r="A64" s="279"/>
      <c r="B64" s="105" t="s">
        <v>263</v>
      </c>
      <c r="C64" s="279"/>
      <c r="D64" s="279"/>
      <c r="E64" s="279"/>
      <c r="F64" s="279"/>
      <c r="G64" s="279"/>
      <c r="H64" s="279"/>
      <c r="I64" s="279"/>
      <c r="J64" s="279"/>
      <c r="K64" s="279"/>
      <c r="L64" s="279"/>
      <c r="M64" s="279"/>
      <c r="N64" s="279"/>
      <c r="O64" s="279"/>
      <c r="P64" s="279"/>
      <c r="Q64" s="279"/>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row>
    <row r="65" spans="1:256" s="106" customFormat="1" ht="20.25" customHeight="1">
      <c r="A65" s="279"/>
      <c r="B65" s="105" t="s">
        <v>1075</v>
      </c>
      <c r="C65" s="279"/>
      <c r="D65" s="279"/>
      <c r="E65" s="279"/>
      <c r="F65" s="105"/>
      <c r="G65" s="105"/>
      <c r="H65" s="279"/>
      <c r="I65" s="279"/>
      <c r="J65" s="279"/>
      <c r="K65" s="279"/>
      <c r="L65" s="279"/>
      <c r="M65" s="279"/>
      <c r="N65" s="279"/>
      <c r="O65" s="279"/>
      <c r="P65" s="279"/>
      <c r="Q65" s="279"/>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row>
    <row r="66" spans="1:256" s="267" customFormat="1" ht="19.5" customHeight="1">
      <c r="A66" s="279"/>
      <c r="B66" s="105" t="s">
        <v>1072</v>
      </c>
      <c r="C66" s="279"/>
      <c r="D66" s="279"/>
      <c r="E66" s="279"/>
      <c r="F66" s="105"/>
      <c r="G66" s="105"/>
      <c r="H66" s="279"/>
      <c r="I66" s="279"/>
      <c r="J66" s="279"/>
      <c r="K66" s="279"/>
      <c r="L66" s="279"/>
      <c r="M66" s="279"/>
      <c r="N66" s="279"/>
      <c r="O66" s="279"/>
      <c r="P66" s="279"/>
      <c r="Q66" s="279"/>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row>
    <row r="67" spans="1:256" s="267" customFormat="1" ht="19.5" customHeight="1">
      <c r="A67" s="280"/>
      <c r="B67" s="105" t="s">
        <v>1420</v>
      </c>
      <c r="C67" s="106"/>
      <c r="D67" s="106"/>
      <c r="E67" s="106"/>
      <c r="F67" s="106"/>
      <c r="G67" s="26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row>
    <row r="68" spans="1:256" s="106" customFormat="1" ht="20.25" customHeight="1">
      <c r="A68" s="280"/>
      <c r="B68" s="105" t="s">
        <v>1478</v>
      </c>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row>
    <row r="69" spans="1:256" s="106" customFormat="1" ht="19.5" customHeight="1">
      <c r="A69" s="106"/>
      <c r="B69" s="105" t="s">
        <v>525</v>
      </c>
      <c r="C69" s="279"/>
      <c r="D69" s="279"/>
      <c r="E69" s="279"/>
      <c r="F69" s="279"/>
      <c r="G69" s="279"/>
      <c r="H69" s="279"/>
      <c r="I69" s="279"/>
      <c r="J69" s="279"/>
      <c r="K69" s="279"/>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row>
    <row r="70" spans="1:256" s="268" customFormat="1" ht="20.25" customHeight="1">
      <c r="A70" s="106"/>
      <c r="B70" s="105" t="s">
        <v>386</v>
      </c>
      <c r="C70" s="279"/>
      <c r="D70" s="279"/>
      <c r="E70" s="279"/>
      <c r="F70" s="279"/>
      <c r="G70" s="279"/>
      <c r="H70" s="279"/>
      <c r="I70" s="279"/>
      <c r="J70" s="279"/>
      <c r="K70" s="279"/>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row>
    <row r="71" spans="1:256" s="269" customFormat="1" ht="20.25" customHeight="1">
      <c r="B71" s="134" t="s">
        <v>1077</v>
      </c>
      <c r="C71" s="134"/>
      <c r="D71" s="134"/>
      <c r="E71" s="134"/>
      <c r="F71" s="134"/>
      <c r="G71" s="134"/>
      <c r="H71" s="134"/>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c r="CA71" s="397"/>
      <c r="CB71" s="397"/>
      <c r="CC71" s="397"/>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397"/>
      <c r="DX71" s="397"/>
      <c r="DY71" s="397"/>
      <c r="DZ71" s="397"/>
      <c r="EA71" s="397"/>
      <c r="EB71" s="397"/>
      <c r="EC71" s="397"/>
      <c r="ED71" s="397"/>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397"/>
      <c r="FM71" s="397"/>
      <c r="FN71" s="397"/>
      <c r="FO71" s="397"/>
      <c r="FP71" s="397"/>
      <c r="FQ71" s="397"/>
      <c r="FR71" s="397"/>
      <c r="FS71" s="397"/>
      <c r="FT71" s="397"/>
      <c r="FU71" s="397"/>
      <c r="FV71" s="397"/>
      <c r="FW71" s="397"/>
      <c r="FX71" s="397"/>
      <c r="FY71" s="397"/>
      <c r="FZ71" s="397"/>
      <c r="GA71" s="397"/>
      <c r="GB71" s="397"/>
      <c r="GC71" s="397"/>
      <c r="GD71" s="397"/>
      <c r="GE71" s="397"/>
      <c r="GF71" s="397"/>
      <c r="GG71" s="397"/>
      <c r="GH71" s="397"/>
      <c r="GI71" s="397"/>
      <c r="GJ71" s="397"/>
      <c r="GK71" s="397"/>
      <c r="GL71" s="397"/>
      <c r="GM71" s="397"/>
      <c r="GN71" s="397"/>
      <c r="GO71" s="397"/>
      <c r="GP71" s="397"/>
      <c r="GQ71" s="397"/>
      <c r="GR71" s="397"/>
      <c r="GS71" s="397"/>
      <c r="GT71" s="397"/>
      <c r="GU71" s="397"/>
      <c r="GV71" s="397"/>
      <c r="GW71" s="397"/>
      <c r="GX71" s="397"/>
      <c r="GY71" s="397"/>
      <c r="GZ71" s="397"/>
      <c r="HA71" s="397"/>
      <c r="HB71" s="397"/>
      <c r="HC71" s="397"/>
      <c r="HD71" s="397"/>
      <c r="HE71" s="397"/>
      <c r="HF71" s="397"/>
      <c r="HG71" s="397"/>
      <c r="HH71" s="397"/>
      <c r="HI71" s="397"/>
      <c r="HJ71" s="397"/>
      <c r="HK71" s="397"/>
      <c r="HL71" s="397"/>
      <c r="HM71" s="397"/>
      <c r="HN71" s="397"/>
      <c r="HO71" s="397"/>
      <c r="HP71" s="397"/>
      <c r="HQ71" s="397"/>
      <c r="HR71" s="397"/>
      <c r="HS71" s="397"/>
      <c r="HT71" s="397"/>
      <c r="HU71" s="397"/>
      <c r="HV71" s="397"/>
      <c r="HW71" s="397"/>
      <c r="HX71" s="397"/>
      <c r="HY71" s="397"/>
      <c r="HZ71" s="397"/>
      <c r="IA71" s="397"/>
      <c r="IB71" s="397"/>
      <c r="IC71" s="397"/>
      <c r="ID71" s="397"/>
      <c r="IE71" s="397"/>
      <c r="IF71" s="397"/>
      <c r="IG71" s="397"/>
      <c r="IH71" s="397"/>
      <c r="II71" s="397"/>
      <c r="IJ71" s="397"/>
      <c r="IK71" s="397"/>
      <c r="IL71" s="397"/>
      <c r="IM71" s="397"/>
      <c r="IN71" s="397"/>
      <c r="IO71" s="397"/>
      <c r="IP71" s="397"/>
      <c r="IQ71" s="397"/>
      <c r="IR71" s="397"/>
      <c r="IS71" s="397"/>
      <c r="IT71" s="397"/>
      <c r="IU71" s="397"/>
      <c r="IV71" s="397"/>
    </row>
    <row r="72" spans="1:256" s="268" customFormat="1" ht="20.25" customHeight="1">
      <c r="A72" s="268"/>
      <c r="B72" s="105" t="s">
        <v>522</v>
      </c>
      <c r="C72" s="267"/>
      <c r="D72" s="267"/>
      <c r="E72" s="267"/>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row>
    <row r="73" spans="1:256" s="268" customFormat="1" ht="20.25" customHeight="1">
      <c r="A73" s="268"/>
      <c r="B73" s="105" t="s">
        <v>1479</v>
      </c>
      <c r="C73" s="267"/>
      <c r="D73" s="267"/>
      <c r="E73" s="267"/>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row>
    <row r="74" spans="1:256" s="265" customFormat="1" ht="20.25" customHeight="1">
      <c r="A74" s="268"/>
      <c r="B74" s="134" t="s">
        <v>790</v>
      </c>
      <c r="C74" s="134"/>
      <c r="D74" s="134"/>
      <c r="E74" s="134"/>
      <c r="F74" s="134"/>
      <c r="G74" s="134"/>
      <c r="H74" s="134"/>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row>
    <row r="75" spans="1:256" ht="20.25" customHeight="1">
      <c r="A75" s="281"/>
      <c r="B75" s="105"/>
      <c r="C75" s="279"/>
      <c r="D75" s="279"/>
      <c r="E75" s="279"/>
      <c r="F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row>
  </sheetData>
  <mergeCells count="31">
    <mergeCell ref="A3:AF3"/>
    <mergeCell ref="S5:V5"/>
    <mergeCell ref="A7:C7"/>
    <mergeCell ref="D7:E7"/>
    <mergeCell ref="F7:G7"/>
    <mergeCell ref="H7:X7"/>
    <mergeCell ref="Y7:AB7"/>
    <mergeCell ref="AC7:AF7"/>
    <mergeCell ref="B60:X60"/>
    <mergeCell ref="B71:H71"/>
    <mergeCell ref="B74:H74"/>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7"/>
  <dataValidations count="1">
    <dataValidation type="list" allowBlank="1" showDropDown="0" showInputMessage="1" showErrorMessage="1" sqref="O57 U8:U9 Q8:Q9 M8:M11 I8:I57 L41:L57 Q11 L18:L27 M28 M40 L29:L39 O42:O43 O35 O39 Q25 Y10:Y11 AC10:AC11 D29:D30 D32:D33 F30:F31 A31 D49:D51 A51 M13:M17 O51:O54 R52:R54 O16:O17 X30 O29:O30 R30">
      <formula1>"□,■"</formula1>
    </dataValidation>
  </dataValidations>
  <printOptions horizontalCentered="1"/>
  <pageMargins left="0.23622047244094491" right="0.23622047244094491" top="0.39370078740157477" bottom="0.74803149606299213" header="0.31496062992125984" footer="0.31496062992125984"/>
  <pageSetup paperSize="9" scale="39" fitToWidth="1" fitToHeight="1" orientation="landscape" usePrinterDefaults="1" r:id="rId1"/>
  <headerFooter alignWithMargins="0"/>
  <rowBreaks count="1" manualBreakCount="1">
    <brk id="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3"/>
  <sheetViews>
    <sheetView view="pageBreakPreview" zoomScaleSheetLayoutView="100" workbookViewId="0">
      <selection activeCell="E5" sqref="E5"/>
    </sheetView>
  </sheetViews>
  <sheetFormatPr defaultRowHeight="13.5"/>
  <cols>
    <col min="1" max="1" width="36.0078125" style="107" customWidth="1"/>
    <col min="2" max="2" width="17.16796875" style="107" customWidth="1"/>
    <col min="3" max="5" width="9.5" style="107" customWidth="1"/>
    <col min="6" max="15" width="4.15625" style="107" customWidth="1"/>
    <col min="16" max="1025" width="12.0078125" style="107" customWidth="1"/>
    <col min="1026" max="16384" width="9.33203125" style="398" customWidth="1"/>
  </cols>
  <sheetData>
    <row r="1" spans="1:15" ht="15.2" customHeight="1">
      <c r="A1" s="106" t="s">
        <v>524</v>
      </c>
    </row>
    <row r="2" spans="1:15" ht="15.2" customHeight="1">
      <c r="A2" s="105"/>
      <c r="B2" s="105"/>
      <c r="C2" s="105"/>
      <c r="D2" s="105"/>
      <c r="E2" s="105"/>
      <c r="F2" s="105"/>
      <c r="G2" s="411" t="s">
        <v>35</v>
      </c>
      <c r="H2" s="411"/>
      <c r="I2" s="411"/>
      <c r="J2" s="411"/>
      <c r="K2" s="411"/>
      <c r="L2" s="411"/>
      <c r="M2" s="411"/>
      <c r="N2" s="411"/>
      <c r="O2" s="411"/>
    </row>
    <row r="3" spans="1:15" ht="15.2" customHeight="1">
      <c r="A3" s="105" t="s">
        <v>470</v>
      </c>
      <c r="B3" s="105"/>
      <c r="C3" s="105"/>
      <c r="D3" s="105"/>
      <c r="E3" s="105"/>
      <c r="F3" s="105"/>
      <c r="G3" s="105"/>
      <c r="H3" s="105"/>
      <c r="I3" s="105"/>
      <c r="J3" s="105"/>
      <c r="K3" s="105"/>
      <c r="L3" s="105"/>
      <c r="M3" s="105"/>
      <c r="N3" s="105"/>
      <c r="O3" s="105"/>
    </row>
    <row r="4" spans="1:15" ht="22.5" customHeight="1">
      <c r="A4" s="105"/>
      <c r="B4" s="105"/>
      <c r="C4" s="148" t="s">
        <v>265</v>
      </c>
      <c r="D4" s="148"/>
      <c r="E4" s="148"/>
      <c r="F4" s="148"/>
      <c r="G4" s="148"/>
      <c r="H4" s="148"/>
      <c r="I4" s="148"/>
      <c r="J4" s="148"/>
      <c r="K4" s="148"/>
      <c r="L4" s="148"/>
      <c r="M4" s="148"/>
      <c r="N4" s="105"/>
      <c r="O4" s="105"/>
    </row>
    <row r="5" spans="1:15" ht="15.2" customHeight="1"/>
    <row r="6" spans="1:15" ht="15.2" customHeight="1">
      <c r="A6" s="286" t="s">
        <v>1081</v>
      </c>
      <c r="B6" s="286"/>
      <c r="C6" s="286"/>
      <c r="D6" s="286"/>
      <c r="E6" s="286"/>
      <c r="F6" s="286"/>
      <c r="G6" s="286"/>
      <c r="H6" s="286"/>
      <c r="I6" s="286"/>
      <c r="J6" s="286"/>
      <c r="K6" s="286"/>
      <c r="L6" s="286"/>
      <c r="M6" s="286"/>
      <c r="N6" s="286"/>
      <c r="O6" s="286"/>
    </row>
    <row r="7" spans="1:15" ht="15.2" customHeight="1">
      <c r="A7" s="286" t="s">
        <v>330</v>
      </c>
      <c r="B7" s="286"/>
      <c r="C7" s="286"/>
      <c r="D7" s="286"/>
      <c r="E7" s="286"/>
      <c r="F7" s="286"/>
      <c r="G7" s="286"/>
      <c r="H7" s="286"/>
      <c r="I7" s="286"/>
      <c r="J7" s="286"/>
      <c r="K7" s="286"/>
      <c r="L7" s="286"/>
      <c r="M7" s="286"/>
      <c r="N7" s="286"/>
      <c r="O7" s="286"/>
    </row>
    <row r="8" spans="1:15" ht="15.2" customHeight="1"/>
    <row r="9" spans="1:15" ht="15.2" customHeight="1">
      <c r="A9" s="106" t="s">
        <v>129</v>
      </c>
    </row>
    <row r="10" spans="1:15" ht="15.2" customHeight="1"/>
    <row r="11" spans="1:15" ht="22.5" customHeight="1">
      <c r="D11" s="399" t="s">
        <v>154</v>
      </c>
      <c r="E11" s="399"/>
      <c r="F11" s="410" t="s">
        <v>74</v>
      </c>
      <c r="G11" s="412" t="s">
        <v>157</v>
      </c>
      <c r="H11" s="412"/>
      <c r="I11" s="412"/>
      <c r="J11" s="412"/>
      <c r="K11" s="412"/>
      <c r="L11" s="412"/>
      <c r="M11" s="412"/>
      <c r="N11" s="412"/>
      <c r="O11" s="413"/>
    </row>
    <row r="12" spans="1:15" ht="15.2" customHeight="1">
      <c r="D12" s="148"/>
      <c r="E12" s="148"/>
    </row>
    <row r="13" spans="1:15" ht="22.5" customHeight="1">
      <c r="A13" s="399" t="s">
        <v>192</v>
      </c>
      <c r="B13" s="399" t="s">
        <v>111</v>
      </c>
      <c r="C13" s="399" t="s">
        <v>194</v>
      </c>
      <c r="D13" s="399"/>
      <c r="E13" s="399"/>
      <c r="F13" s="399"/>
      <c r="G13" s="399"/>
      <c r="H13" s="399"/>
      <c r="I13" s="399"/>
      <c r="J13" s="399"/>
      <c r="K13" s="399"/>
      <c r="L13" s="399"/>
      <c r="M13" s="399"/>
      <c r="N13" s="399"/>
      <c r="O13" s="399"/>
    </row>
    <row r="14" spans="1:15" ht="15.2" customHeight="1">
      <c r="A14" s="400" t="s">
        <v>197</v>
      </c>
      <c r="B14" s="399" t="s">
        <v>55</v>
      </c>
      <c r="C14" s="399" t="s">
        <v>77</v>
      </c>
      <c r="D14" s="399"/>
      <c r="E14" s="399"/>
      <c r="F14" s="399"/>
      <c r="G14" s="399"/>
      <c r="H14" s="399"/>
      <c r="I14" s="399"/>
      <c r="J14" s="399"/>
      <c r="K14" s="399"/>
      <c r="L14" s="399"/>
      <c r="M14" s="399"/>
      <c r="N14" s="399"/>
      <c r="O14" s="399"/>
    </row>
    <row r="15" spans="1:15" ht="15.2" customHeight="1">
      <c r="A15" s="401"/>
      <c r="B15" s="405" t="s">
        <v>90</v>
      </c>
      <c r="C15" s="399"/>
      <c r="D15" s="399"/>
      <c r="E15" s="399"/>
      <c r="F15" s="399"/>
      <c r="G15" s="399"/>
      <c r="H15" s="399"/>
      <c r="I15" s="399"/>
      <c r="J15" s="399"/>
      <c r="K15" s="399"/>
      <c r="L15" s="399"/>
      <c r="M15" s="399"/>
      <c r="N15" s="399"/>
      <c r="O15" s="399"/>
    </row>
    <row r="16" spans="1:15" ht="15.2" customHeight="1">
      <c r="A16" s="402"/>
      <c r="B16" s="405" t="s">
        <v>90</v>
      </c>
      <c r="C16" s="399"/>
      <c r="D16" s="399"/>
      <c r="E16" s="399"/>
      <c r="F16" s="399"/>
      <c r="G16" s="399"/>
      <c r="H16" s="399"/>
      <c r="I16" s="399"/>
      <c r="J16" s="399"/>
      <c r="K16" s="399"/>
      <c r="L16" s="399"/>
      <c r="M16" s="399"/>
      <c r="N16" s="399"/>
      <c r="O16" s="399"/>
    </row>
    <row r="17" spans="1:15" ht="15.2" customHeight="1">
      <c r="A17" s="401" t="s">
        <v>168</v>
      </c>
      <c r="B17" s="405" t="s">
        <v>90</v>
      </c>
      <c r="C17" s="399"/>
      <c r="D17" s="399"/>
      <c r="E17" s="399"/>
      <c r="F17" s="399"/>
      <c r="G17" s="399"/>
      <c r="H17" s="399"/>
      <c r="I17" s="399"/>
      <c r="J17" s="399"/>
      <c r="K17" s="399"/>
      <c r="L17" s="399"/>
      <c r="M17" s="399"/>
      <c r="N17" s="399"/>
      <c r="O17" s="399"/>
    </row>
    <row r="18" spans="1:15" ht="15.2" customHeight="1">
      <c r="A18" s="401"/>
      <c r="B18" s="405" t="s">
        <v>90</v>
      </c>
      <c r="C18" s="399"/>
      <c r="D18" s="399"/>
      <c r="E18" s="399"/>
      <c r="F18" s="399"/>
      <c r="G18" s="399"/>
      <c r="H18" s="399"/>
      <c r="I18" s="399"/>
      <c r="J18" s="399"/>
      <c r="K18" s="399"/>
      <c r="L18" s="399"/>
      <c r="M18" s="399"/>
      <c r="N18" s="399"/>
      <c r="O18" s="399"/>
    </row>
    <row r="19" spans="1:15" ht="15.2" customHeight="1">
      <c r="A19" s="401"/>
      <c r="B19" s="405" t="s">
        <v>90</v>
      </c>
      <c r="C19" s="399"/>
      <c r="D19" s="399"/>
      <c r="E19" s="399"/>
      <c r="F19" s="399"/>
      <c r="G19" s="399"/>
      <c r="H19" s="399"/>
      <c r="I19" s="399"/>
      <c r="J19" s="399"/>
      <c r="K19" s="399"/>
      <c r="L19" s="399"/>
      <c r="M19" s="399"/>
      <c r="N19" s="399"/>
      <c r="O19" s="399"/>
    </row>
    <row r="20" spans="1:15" ht="15.2" customHeight="1">
      <c r="A20" s="400" t="s">
        <v>17</v>
      </c>
      <c r="B20" s="405" t="s">
        <v>90</v>
      </c>
      <c r="C20" s="399"/>
      <c r="D20" s="399"/>
      <c r="E20" s="399"/>
      <c r="F20" s="399"/>
      <c r="G20" s="399"/>
      <c r="H20" s="399"/>
      <c r="I20" s="399"/>
      <c r="J20" s="399"/>
      <c r="K20" s="399"/>
      <c r="L20" s="399"/>
      <c r="M20" s="399"/>
      <c r="N20" s="399"/>
      <c r="O20" s="399"/>
    </row>
    <row r="21" spans="1:15" ht="15.2" customHeight="1">
      <c r="A21" s="401"/>
      <c r="B21" s="405" t="s">
        <v>90</v>
      </c>
      <c r="C21" s="399"/>
      <c r="D21" s="399"/>
      <c r="E21" s="399"/>
      <c r="F21" s="399"/>
      <c r="G21" s="399"/>
      <c r="H21" s="399"/>
      <c r="I21" s="399"/>
      <c r="J21" s="399"/>
      <c r="K21" s="399"/>
      <c r="L21" s="399"/>
      <c r="M21" s="399"/>
      <c r="N21" s="399"/>
      <c r="O21" s="399"/>
    </row>
    <row r="22" spans="1:15" ht="15.2" customHeight="1">
      <c r="A22" s="402"/>
      <c r="B22" s="405" t="s">
        <v>90</v>
      </c>
      <c r="C22" s="399"/>
      <c r="D22" s="399"/>
      <c r="E22" s="399"/>
      <c r="F22" s="399"/>
      <c r="G22" s="399"/>
      <c r="H22" s="399"/>
      <c r="I22" s="399"/>
      <c r="J22" s="399"/>
      <c r="K22" s="399"/>
      <c r="L22" s="399"/>
      <c r="M22" s="399"/>
      <c r="N22" s="399"/>
      <c r="O22" s="399"/>
    </row>
    <row r="23" spans="1:15" ht="15.2" customHeight="1">
      <c r="A23" s="400" t="s">
        <v>118</v>
      </c>
      <c r="B23" s="405" t="s">
        <v>90</v>
      </c>
      <c r="C23" s="399"/>
      <c r="D23" s="399"/>
      <c r="E23" s="399"/>
      <c r="F23" s="399"/>
      <c r="G23" s="399"/>
      <c r="H23" s="399"/>
      <c r="I23" s="399"/>
      <c r="J23" s="399"/>
      <c r="K23" s="399"/>
      <c r="L23" s="399"/>
      <c r="M23" s="399"/>
      <c r="N23" s="399"/>
      <c r="O23" s="399"/>
    </row>
    <row r="24" spans="1:15" ht="15.2" customHeight="1">
      <c r="A24" s="401"/>
      <c r="B24" s="405" t="s">
        <v>90</v>
      </c>
      <c r="C24" s="399"/>
      <c r="D24" s="399"/>
      <c r="E24" s="399"/>
      <c r="F24" s="399"/>
      <c r="G24" s="399"/>
      <c r="H24" s="399"/>
      <c r="I24" s="399"/>
      <c r="J24" s="399"/>
      <c r="K24" s="399"/>
      <c r="L24" s="399"/>
      <c r="M24" s="399"/>
      <c r="N24" s="399"/>
      <c r="O24" s="399"/>
    </row>
    <row r="25" spans="1:15" ht="15.2" customHeight="1">
      <c r="A25" s="402"/>
      <c r="B25" s="405" t="s">
        <v>90</v>
      </c>
      <c r="C25" s="399"/>
      <c r="D25" s="399"/>
      <c r="E25" s="399"/>
      <c r="F25" s="399"/>
      <c r="G25" s="399"/>
      <c r="H25" s="399"/>
      <c r="I25" s="399"/>
      <c r="J25" s="399"/>
      <c r="K25" s="399"/>
      <c r="L25" s="399"/>
      <c r="M25" s="399"/>
      <c r="N25" s="399"/>
      <c r="O25" s="399"/>
    </row>
    <row r="26" spans="1:15" ht="15.2" customHeight="1">
      <c r="A26" s="400" t="s">
        <v>201</v>
      </c>
      <c r="B26" s="405" t="s">
        <v>90</v>
      </c>
      <c r="C26" s="399"/>
      <c r="D26" s="399"/>
      <c r="E26" s="399"/>
      <c r="F26" s="399"/>
      <c r="G26" s="399"/>
      <c r="H26" s="399"/>
      <c r="I26" s="399"/>
      <c r="J26" s="399"/>
      <c r="K26" s="399"/>
      <c r="L26" s="399"/>
      <c r="M26" s="399"/>
      <c r="N26" s="399"/>
      <c r="O26" s="399"/>
    </row>
    <row r="27" spans="1:15" ht="15.2" customHeight="1">
      <c r="A27" s="401"/>
      <c r="B27" s="405" t="s">
        <v>90</v>
      </c>
      <c r="C27" s="399"/>
      <c r="D27" s="399"/>
      <c r="E27" s="399"/>
      <c r="F27" s="399"/>
      <c r="G27" s="399"/>
      <c r="H27" s="399"/>
      <c r="I27" s="399"/>
      <c r="J27" s="399"/>
      <c r="K27" s="399"/>
      <c r="L27" s="399"/>
      <c r="M27" s="399"/>
      <c r="N27" s="399"/>
      <c r="O27" s="399"/>
    </row>
    <row r="28" spans="1:15" ht="15.2" customHeight="1">
      <c r="A28" s="402"/>
      <c r="B28" s="405" t="s">
        <v>90</v>
      </c>
      <c r="C28" s="399"/>
      <c r="D28" s="399"/>
      <c r="E28" s="399"/>
      <c r="F28" s="399"/>
      <c r="G28" s="399"/>
      <c r="H28" s="399"/>
      <c r="I28" s="399"/>
      <c r="J28" s="399"/>
      <c r="K28" s="399"/>
      <c r="L28" s="399"/>
      <c r="M28" s="399"/>
      <c r="N28" s="399"/>
      <c r="O28" s="399"/>
    </row>
    <row r="29" spans="1:15" ht="15.2" customHeight="1">
      <c r="A29" s="400" t="s">
        <v>203</v>
      </c>
      <c r="B29" s="405" t="s">
        <v>90</v>
      </c>
      <c r="C29" s="399"/>
      <c r="D29" s="399"/>
      <c r="E29" s="399"/>
      <c r="F29" s="399"/>
      <c r="G29" s="399"/>
      <c r="H29" s="399"/>
      <c r="I29" s="399"/>
      <c r="J29" s="399"/>
      <c r="K29" s="399"/>
      <c r="L29" s="399"/>
      <c r="M29" s="399"/>
      <c r="N29" s="399"/>
      <c r="O29" s="399"/>
    </row>
    <row r="30" spans="1:15" ht="15.2" customHeight="1">
      <c r="A30" s="401" t="s">
        <v>207</v>
      </c>
      <c r="B30" s="405" t="s">
        <v>90</v>
      </c>
      <c r="C30" s="399"/>
      <c r="D30" s="399"/>
      <c r="E30" s="399"/>
      <c r="F30" s="399"/>
      <c r="G30" s="399"/>
      <c r="H30" s="399"/>
      <c r="I30" s="399"/>
      <c r="J30" s="399"/>
      <c r="K30" s="399"/>
      <c r="L30" s="399"/>
      <c r="M30" s="399"/>
      <c r="N30" s="399"/>
      <c r="O30" s="399"/>
    </row>
    <row r="31" spans="1:15" ht="15.2" customHeight="1">
      <c r="A31" s="402"/>
      <c r="B31" s="405" t="s">
        <v>90</v>
      </c>
      <c r="C31" s="399"/>
      <c r="D31" s="399"/>
      <c r="E31" s="399"/>
      <c r="F31" s="399"/>
      <c r="G31" s="399"/>
      <c r="H31" s="399"/>
      <c r="I31" s="399"/>
      <c r="J31" s="399"/>
      <c r="K31" s="399"/>
      <c r="L31" s="399"/>
      <c r="M31" s="399"/>
      <c r="N31" s="399"/>
      <c r="O31" s="399"/>
    </row>
    <row r="32" spans="1:15" ht="15.2" customHeight="1">
      <c r="A32" s="400" t="s">
        <v>178</v>
      </c>
      <c r="B32" s="405" t="s">
        <v>90</v>
      </c>
      <c r="C32" s="399"/>
      <c r="D32" s="399"/>
      <c r="E32" s="399"/>
      <c r="F32" s="399"/>
      <c r="G32" s="399"/>
      <c r="H32" s="399"/>
      <c r="I32" s="399"/>
      <c r="J32" s="399"/>
      <c r="K32" s="399"/>
      <c r="L32" s="399"/>
      <c r="M32" s="399"/>
      <c r="N32" s="399"/>
      <c r="O32" s="399"/>
    </row>
    <row r="33" spans="1:15" ht="15.2" customHeight="1">
      <c r="A33" s="401"/>
      <c r="B33" s="405" t="s">
        <v>90</v>
      </c>
      <c r="C33" s="399"/>
      <c r="D33" s="399"/>
      <c r="E33" s="399"/>
      <c r="F33" s="399"/>
      <c r="G33" s="399"/>
      <c r="H33" s="399"/>
      <c r="I33" s="399"/>
      <c r="J33" s="399"/>
      <c r="K33" s="399"/>
      <c r="L33" s="399"/>
      <c r="M33" s="399"/>
      <c r="N33" s="399"/>
      <c r="O33" s="399"/>
    </row>
    <row r="34" spans="1:15" ht="15.2" customHeight="1">
      <c r="A34" s="402"/>
      <c r="B34" s="405" t="s">
        <v>90</v>
      </c>
      <c r="C34" s="399"/>
      <c r="D34" s="399"/>
      <c r="E34" s="399"/>
      <c r="F34" s="399"/>
      <c r="G34" s="399"/>
      <c r="H34" s="399"/>
      <c r="I34" s="399"/>
      <c r="J34" s="399"/>
      <c r="K34" s="399"/>
      <c r="L34" s="399"/>
      <c r="M34" s="399"/>
      <c r="N34" s="399"/>
      <c r="O34" s="399"/>
    </row>
    <row r="35" spans="1:15" ht="15.2" customHeight="1">
      <c r="A35" s="400" t="s">
        <v>213</v>
      </c>
      <c r="B35" s="405" t="s">
        <v>90</v>
      </c>
      <c r="C35" s="399"/>
      <c r="D35" s="399"/>
      <c r="E35" s="399"/>
      <c r="F35" s="399"/>
      <c r="G35" s="399"/>
      <c r="H35" s="399"/>
      <c r="I35" s="399"/>
      <c r="J35" s="399"/>
      <c r="K35" s="399"/>
      <c r="L35" s="399"/>
      <c r="M35" s="399"/>
      <c r="N35" s="399"/>
      <c r="O35" s="399"/>
    </row>
    <row r="36" spans="1:15" ht="15.2" customHeight="1">
      <c r="A36" s="401" t="s">
        <v>212</v>
      </c>
      <c r="B36" s="405" t="s">
        <v>90</v>
      </c>
      <c r="C36" s="399"/>
      <c r="D36" s="399"/>
      <c r="E36" s="399"/>
      <c r="F36" s="399"/>
      <c r="G36" s="399"/>
      <c r="H36" s="399"/>
      <c r="I36" s="399"/>
      <c r="J36" s="399"/>
      <c r="K36" s="399"/>
      <c r="L36" s="399"/>
      <c r="M36" s="399"/>
      <c r="N36" s="399"/>
      <c r="O36" s="399"/>
    </row>
    <row r="37" spans="1:15" ht="15.2" customHeight="1">
      <c r="A37" s="402"/>
      <c r="B37" s="405" t="s">
        <v>90</v>
      </c>
      <c r="C37" s="399"/>
      <c r="D37" s="399"/>
      <c r="E37" s="399"/>
      <c r="F37" s="399"/>
      <c r="G37" s="399"/>
      <c r="H37" s="399"/>
      <c r="I37" s="399"/>
      <c r="J37" s="399"/>
      <c r="K37" s="399"/>
      <c r="L37" s="399"/>
      <c r="M37" s="399"/>
      <c r="N37" s="399"/>
      <c r="O37" s="399"/>
    </row>
    <row r="38" spans="1:15" ht="15.2" customHeight="1">
      <c r="A38" s="400" t="s">
        <v>47</v>
      </c>
      <c r="B38" s="405" t="s">
        <v>90</v>
      </c>
      <c r="C38" s="399"/>
      <c r="D38" s="399"/>
      <c r="E38" s="399"/>
      <c r="F38" s="399"/>
      <c r="G38" s="399"/>
      <c r="H38" s="399"/>
      <c r="I38" s="399"/>
      <c r="J38" s="399"/>
      <c r="K38" s="399"/>
      <c r="L38" s="399"/>
      <c r="M38" s="399"/>
      <c r="N38" s="399"/>
      <c r="O38" s="399"/>
    </row>
    <row r="39" spans="1:15" ht="15.2" customHeight="1">
      <c r="A39" s="401"/>
      <c r="B39" s="405" t="s">
        <v>90</v>
      </c>
      <c r="C39" s="399"/>
      <c r="D39" s="399"/>
      <c r="E39" s="399"/>
      <c r="F39" s="399"/>
      <c r="G39" s="399"/>
      <c r="H39" s="399"/>
      <c r="I39" s="399"/>
      <c r="J39" s="399"/>
      <c r="K39" s="399"/>
      <c r="L39" s="399"/>
      <c r="M39" s="399"/>
      <c r="N39" s="399"/>
      <c r="O39" s="399"/>
    </row>
    <row r="40" spans="1:15" ht="15.2" customHeight="1">
      <c r="A40" s="403"/>
      <c r="B40" s="406" t="s">
        <v>90</v>
      </c>
      <c r="C40" s="408"/>
      <c r="D40" s="408"/>
      <c r="E40" s="408"/>
      <c r="F40" s="408"/>
      <c r="G40" s="408"/>
      <c r="H40" s="408"/>
      <c r="I40" s="408"/>
      <c r="J40" s="408"/>
      <c r="K40" s="408"/>
      <c r="L40" s="408"/>
      <c r="M40" s="408"/>
      <c r="N40" s="408"/>
      <c r="O40" s="408"/>
    </row>
    <row r="41" spans="1:15" ht="15.2" customHeight="1">
      <c r="A41" s="401" t="s">
        <v>216</v>
      </c>
      <c r="B41" s="407" t="s">
        <v>90</v>
      </c>
      <c r="C41" s="409"/>
      <c r="D41" s="409"/>
      <c r="E41" s="409"/>
      <c r="F41" s="409"/>
      <c r="G41" s="409"/>
      <c r="H41" s="409"/>
      <c r="I41" s="409"/>
      <c r="J41" s="409"/>
      <c r="K41" s="409"/>
      <c r="L41" s="409"/>
      <c r="M41" s="409"/>
      <c r="N41" s="409"/>
      <c r="O41" s="409"/>
    </row>
    <row r="42" spans="1:15" ht="15.2" customHeight="1">
      <c r="A42" s="401" t="s">
        <v>113</v>
      </c>
      <c r="B42" s="405" t="s">
        <v>90</v>
      </c>
      <c r="C42" s="399"/>
      <c r="D42" s="399"/>
      <c r="E42" s="399"/>
      <c r="F42" s="399"/>
      <c r="G42" s="399"/>
      <c r="H42" s="399"/>
      <c r="I42" s="399"/>
      <c r="J42" s="399"/>
      <c r="K42" s="399"/>
      <c r="L42" s="399"/>
      <c r="M42" s="399"/>
      <c r="N42" s="399"/>
      <c r="O42" s="399"/>
    </row>
    <row r="43" spans="1:15" ht="15.2" customHeight="1">
      <c r="A43" s="402"/>
      <c r="B43" s="405" t="s">
        <v>90</v>
      </c>
      <c r="C43" s="399"/>
      <c r="D43" s="399"/>
      <c r="E43" s="399"/>
      <c r="F43" s="399"/>
      <c r="G43" s="399"/>
      <c r="H43" s="399"/>
      <c r="I43" s="399"/>
      <c r="J43" s="399"/>
      <c r="K43" s="399"/>
      <c r="L43" s="399"/>
      <c r="M43" s="399"/>
      <c r="N43" s="399"/>
      <c r="O43" s="399"/>
    </row>
    <row r="44" spans="1:15" ht="15.2" customHeight="1">
      <c r="A44" s="400" t="s">
        <v>217</v>
      </c>
      <c r="B44" s="405" t="s">
        <v>90</v>
      </c>
      <c r="C44" s="399"/>
      <c r="D44" s="399"/>
      <c r="E44" s="399"/>
      <c r="F44" s="399"/>
      <c r="G44" s="399"/>
      <c r="H44" s="399"/>
      <c r="I44" s="399"/>
      <c r="J44" s="399"/>
      <c r="K44" s="399"/>
      <c r="L44" s="399"/>
      <c r="M44" s="399"/>
      <c r="N44" s="399"/>
      <c r="O44" s="399"/>
    </row>
    <row r="45" spans="1:15" ht="15.2" customHeight="1">
      <c r="A45" s="401" t="s">
        <v>219</v>
      </c>
      <c r="B45" s="405" t="s">
        <v>90</v>
      </c>
      <c r="C45" s="399"/>
      <c r="D45" s="399"/>
      <c r="E45" s="399"/>
      <c r="F45" s="399"/>
      <c r="G45" s="399"/>
      <c r="H45" s="399"/>
      <c r="I45" s="399"/>
      <c r="J45" s="399"/>
      <c r="K45" s="399"/>
      <c r="L45" s="399"/>
      <c r="M45" s="399"/>
      <c r="N45" s="399"/>
      <c r="O45" s="399"/>
    </row>
    <row r="46" spans="1:15" ht="15.2" customHeight="1">
      <c r="A46" s="402"/>
      <c r="B46" s="405" t="s">
        <v>90</v>
      </c>
      <c r="C46" s="399"/>
      <c r="D46" s="399"/>
      <c r="E46" s="399"/>
      <c r="F46" s="399"/>
      <c r="G46" s="399"/>
      <c r="H46" s="399"/>
      <c r="I46" s="399"/>
      <c r="J46" s="399"/>
      <c r="K46" s="399"/>
      <c r="L46" s="399"/>
      <c r="M46" s="399"/>
      <c r="N46" s="399"/>
      <c r="O46" s="399"/>
    </row>
    <row r="47" spans="1:15" ht="15.2" customHeight="1">
      <c r="A47" s="400" t="s">
        <v>216</v>
      </c>
      <c r="B47" s="405" t="s">
        <v>90</v>
      </c>
      <c r="C47" s="399"/>
      <c r="D47" s="399"/>
      <c r="E47" s="399"/>
      <c r="F47" s="399"/>
      <c r="G47" s="399"/>
      <c r="H47" s="399"/>
      <c r="I47" s="399"/>
      <c r="J47" s="399"/>
      <c r="K47" s="399"/>
      <c r="L47" s="399"/>
      <c r="M47" s="399"/>
      <c r="N47" s="399"/>
      <c r="O47" s="399"/>
    </row>
    <row r="48" spans="1:15" ht="15.2" customHeight="1">
      <c r="A48" s="401" t="s">
        <v>223</v>
      </c>
      <c r="B48" s="405" t="s">
        <v>90</v>
      </c>
      <c r="C48" s="399"/>
      <c r="D48" s="399"/>
      <c r="E48" s="399"/>
      <c r="F48" s="399"/>
      <c r="G48" s="399"/>
      <c r="H48" s="399"/>
      <c r="I48" s="399"/>
      <c r="J48" s="399"/>
      <c r="K48" s="399"/>
      <c r="L48" s="399"/>
      <c r="M48" s="399"/>
      <c r="N48" s="399"/>
      <c r="O48" s="399"/>
    </row>
    <row r="49" spans="1:15" ht="15.2" customHeight="1">
      <c r="A49" s="402"/>
      <c r="B49" s="405" t="s">
        <v>90</v>
      </c>
      <c r="C49" s="399"/>
      <c r="D49" s="399"/>
      <c r="E49" s="399"/>
      <c r="F49" s="399"/>
      <c r="G49" s="399"/>
      <c r="H49" s="399"/>
      <c r="I49" s="399"/>
      <c r="J49" s="399"/>
      <c r="K49" s="399"/>
      <c r="L49" s="399"/>
      <c r="M49" s="399"/>
      <c r="N49" s="399"/>
      <c r="O49" s="399"/>
    </row>
    <row r="50" spans="1:15" s="107" customFormat="1" ht="15.2" customHeight="1">
      <c r="A50" s="107"/>
      <c r="B50" s="107"/>
      <c r="C50" s="107"/>
      <c r="D50" s="107"/>
      <c r="E50" s="107"/>
      <c r="F50" s="107"/>
      <c r="G50" s="107"/>
      <c r="H50" s="107"/>
      <c r="I50" s="107"/>
      <c r="J50" s="107"/>
      <c r="K50" s="107"/>
      <c r="L50" s="107"/>
      <c r="M50" s="107"/>
      <c r="N50" s="107"/>
      <c r="O50" s="107"/>
    </row>
    <row r="51" spans="1:15" s="107" customFormat="1" ht="15.2" customHeight="1">
      <c r="A51" s="404" t="s">
        <v>231</v>
      </c>
      <c r="B51" s="404"/>
      <c r="C51" s="404"/>
      <c r="D51" s="404"/>
      <c r="E51" s="404"/>
      <c r="F51" s="404"/>
      <c r="G51" s="404"/>
      <c r="H51" s="404"/>
      <c r="I51" s="404"/>
      <c r="J51" s="404"/>
      <c r="K51" s="404"/>
      <c r="L51" s="404"/>
      <c r="M51" s="404"/>
      <c r="N51" s="404"/>
      <c r="O51" s="404"/>
    </row>
    <row r="52" spans="1:15" s="107" customFormat="1" ht="15.2" customHeight="1">
      <c r="A52" s="107"/>
      <c r="B52" s="107"/>
      <c r="C52" s="107"/>
      <c r="D52" s="107"/>
      <c r="E52" s="107"/>
      <c r="F52" s="107"/>
      <c r="G52" s="107"/>
      <c r="H52" s="107"/>
      <c r="I52" s="107"/>
      <c r="J52" s="107"/>
      <c r="K52" s="107"/>
      <c r="L52" s="107"/>
      <c r="M52" s="107"/>
      <c r="N52" s="107"/>
      <c r="O52" s="107"/>
    </row>
    <row r="53" spans="1:15" ht="15.2" customHeight="1">
      <c r="A53" s="106" t="s">
        <v>61</v>
      </c>
      <c r="B53" s="148" t="s">
        <v>233</v>
      </c>
      <c r="C53" s="148"/>
      <c r="D53" s="148"/>
      <c r="E53" s="148"/>
    </row>
  </sheetData>
  <mergeCells count="4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C35:O35"/>
    <mergeCell ref="C36:O36"/>
    <mergeCell ref="C37:O37"/>
    <mergeCell ref="C38:O38"/>
    <mergeCell ref="C39:O39"/>
    <mergeCell ref="C40:O40"/>
    <mergeCell ref="C41:O41"/>
    <mergeCell ref="C42:O42"/>
    <mergeCell ref="C43:O43"/>
    <mergeCell ref="C44:O44"/>
    <mergeCell ref="C45:O45"/>
    <mergeCell ref="C46:O46"/>
    <mergeCell ref="C47:O47"/>
    <mergeCell ref="C48:O48"/>
    <mergeCell ref="C49:O49"/>
    <mergeCell ref="A51:O51"/>
    <mergeCell ref="B53:E53"/>
  </mergeCells>
  <phoneticPr fontId="7" type="Hiragana"/>
  <printOptions horizontalCentered="1" vertic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Z47"/>
  <sheetViews>
    <sheetView view="pageBreakPreview" zoomScaleSheetLayoutView="100" workbookViewId="0"/>
  </sheetViews>
  <sheetFormatPr defaultColWidth="3.5" defaultRowHeight="13.5"/>
  <cols>
    <col min="1" max="1" width="2.375" style="103" customWidth="1"/>
    <col min="2" max="2" width="3" style="278" customWidth="1"/>
    <col min="3" max="7" width="3.5" style="103"/>
    <col min="8" max="21" width="4" style="103" customWidth="1"/>
    <col min="22" max="22" width="5.33203125" style="103" customWidth="1"/>
    <col min="23" max="25" width="10" style="103" customWidth="1"/>
    <col min="26" max="16384" width="3.5" style="103"/>
  </cols>
  <sheetData>
    <row r="2" spans="2:26">
      <c r="B2" s="103" t="s">
        <v>538</v>
      </c>
    </row>
    <row r="4" spans="2:26">
      <c r="B4" s="278" t="s">
        <v>31</v>
      </c>
      <c r="C4" s="278"/>
      <c r="D4" s="278"/>
      <c r="E4" s="278"/>
      <c r="F4" s="278"/>
      <c r="G4" s="278"/>
      <c r="H4" s="278"/>
      <c r="I4" s="278"/>
      <c r="J4" s="278"/>
      <c r="K4" s="278"/>
      <c r="L4" s="278"/>
      <c r="M4" s="278"/>
      <c r="N4" s="278"/>
      <c r="O4" s="278"/>
      <c r="P4" s="278"/>
      <c r="Q4" s="278"/>
      <c r="R4" s="278"/>
      <c r="S4" s="278"/>
      <c r="T4" s="278"/>
      <c r="U4" s="278"/>
      <c r="V4" s="278"/>
      <c r="W4" s="278"/>
      <c r="X4" s="278"/>
      <c r="Y4" s="278"/>
    </row>
    <row r="6" spans="2:26" ht="30" customHeight="1">
      <c r="B6" s="202">
        <v>1</v>
      </c>
      <c r="C6" s="420" t="s">
        <v>138</v>
      </c>
      <c r="D6" s="238"/>
      <c r="E6" s="238"/>
      <c r="F6" s="238"/>
      <c r="G6" s="261"/>
      <c r="H6" s="220"/>
      <c r="I6" s="149"/>
      <c r="J6" s="149"/>
      <c r="K6" s="149"/>
      <c r="L6" s="149"/>
      <c r="M6" s="149"/>
      <c r="N6" s="149"/>
      <c r="O6" s="149"/>
      <c r="P6" s="149"/>
      <c r="Q6" s="149"/>
      <c r="R6" s="149"/>
      <c r="S6" s="149"/>
      <c r="T6" s="149"/>
      <c r="U6" s="149"/>
      <c r="V6" s="149"/>
      <c r="W6" s="149"/>
      <c r="X6" s="149"/>
      <c r="Y6" s="442"/>
    </row>
    <row r="7" spans="2:26" ht="30" customHeight="1">
      <c r="B7" s="202">
        <v>2</v>
      </c>
      <c r="C7" s="420" t="s">
        <v>124</v>
      </c>
      <c r="D7" s="420"/>
      <c r="E7" s="420"/>
      <c r="F7" s="420"/>
      <c r="G7" s="426"/>
      <c r="H7" s="202" t="s">
        <v>13</v>
      </c>
      <c r="I7" s="420" t="s">
        <v>477</v>
      </c>
      <c r="J7" s="420"/>
      <c r="K7" s="420"/>
      <c r="L7" s="420"/>
      <c r="M7" s="208" t="s">
        <v>13</v>
      </c>
      <c r="N7" s="420" t="s">
        <v>352</v>
      </c>
      <c r="O7" s="420"/>
      <c r="P7" s="420"/>
      <c r="Q7" s="420"/>
      <c r="R7" s="208" t="s">
        <v>13</v>
      </c>
      <c r="S7" s="420" t="s">
        <v>481</v>
      </c>
      <c r="T7" s="420"/>
      <c r="U7" s="420"/>
      <c r="V7" s="420"/>
      <c r="W7" s="420"/>
      <c r="X7" s="420"/>
      <c r="Y7" s="426"/>
    </row>
    <row r="8" spans="2:26" ht="30" customHeight="1">
      <c r="B8" s="414">
        <v>3</v>
      </c>
      <c r="C8" s="421" t="s">
        <v>786</v>
      </c>
      <c r="D8" s="421"/>
      <c r="E8" s="421"/>
      <c r="F8" s="421"/>
      <c r="G8" s="427"/>
      <c r="H8" s="148" t="s">
        <v>13</v>
      </c>
      <c r="I8" s="286" t="s">
        <v>469</v>
      </c>
      <c r="J8" s="421"/>
      <c r="K8" s="421"/>
      <c r="L8" s="421"/>
      <c r="M8" s="421"/>
      <c r="N8" s="421"/>
      <c r="O8" s="421"/>
      <c r="P8" s="148" t="s">
        <v>13</v>
      </c>
      <c r="Q8" s="286" t="s">
        <v>117</v>
      </c>
      <c r="R8" s="421"/>
      <c r="S8" s="421"/>
      <c r="T8" s="421"/>
      <c r="U8" s="421"/>
      <c r="V8" s="421"/>
      <c r="W8" s="421"/>
      <c r="X8" s="421"/>
      <c r="Y8" s="427"/>
    </row>
    <row r="9" spans="2:26" ht="30" customHeight="1">
      <c r="B9" s="414"/>
      <c r="C9" s="421"/>
      <c r="D9" s="421"/>
      <c r="E9" s="421"/>
      <c r="F9" s="421"/>
      <c r="G9" s="427"/>
      <c r="H9" s="148" t="s">
        <v>13</v>
      </c>
      <c r="I9" s="286" t="s">
        <v>100</v>
      </c>
      <c r="J9" s="421"/>
      <c r="K9" s="421"/>
      <c r="L9" s="421"/>
      <c r="M9" s="421"/>
      <c r="N9" s="421"/>
      <c r="O9" s="421"/>
      <c r="P9" s="148" t="s">
        <v>13</v>
      </c>
      <c r="Q9" s="286" t="s">
        <v>800</v>
      </c>
      <c r="R9" s="421"/>
      <c r="S9" s="421"/>
      <c r="T9" s="421"/>
      <c r="U9" s="421"/>
      <c r="V9" s="421"/>
      <c r="W9" s="421"/>
      <c r="X9" s="421"/>
      <c r="Y9" s="427"/>
    </row>
    <row r="10" spans="2:26" ht="30" customHeight="1">
      <c r="B10" s="414"/>
      <c r="C10" s="421"/>
      <c r="D10" s="421"/>
      <c r="E10" s="421"/>
      <c r="F10" s="421"/>
      <c r="G10" s="427"/>
      <c r="H10" s="148" t="s">
        <v>13</v>
      </c>
      <c r="I10" s="286" t="s">
        <v>787</v>
      </c>
      <c r="J10" s="421"/>
      <c r="K10" s="421"/>
      <c r="L10" s="421"/>
      <c r="M10" s="421"/>
      <c r="N10" s="421"/>
      <c r="O10" s="421"/>
      <c r="P10" s="421"/>
      <c r="Q10" s="286"/>
      <c r="R10" s="421"/>
      <c r="S10" s="421"/>
      <c r="T10" s="421"/>
      <c r="U10" s="421"/>
      <c r="V10" s="421"/>
      <c r="W10" s="421"/>
      <c r="X10" s="421"/>
      <c r="Y10" s="427"/>
    </row>
    <row r="11" spans="2:26">
      <c r="B11" s="236"/>
      <c r="C11" s="422"/>
      <c r="D11" s="422"/>
      <c r="E11" s="422"/>
      <c r="F11" s="422"/>
      <c r="G11" s="428"/>
      <c r="H11" s="432"/>
      <c r="I11" s="422"/>
      <c r="J11" s="422"/>
      <c r="K11" s="422"/>
      <c r="L11" s="422"/>
      <c r="M11" s="422"/>
      <c r="N11" s="422"/>
      <c r="O11" s="422"/>
      <c r="P11" s="422"/>
      <c r="Q11" s="422"/>
      <c r="R11" s="422"/>
      <c r="S11" s="422"/>
      <c r="T11" s="422"/>
      <c r="U11" s="422"/>
      <c r="V11" s="422"/>
      <c r="W11" s="422"/>
      <c r="X11" s="422"/>
      <c r="Y11" s="428"/>
      <c r="Z11" s="424"/>
    </row>
    <row r="12" spans="2:26" ht="29.25" customHeight="1">
      <c r="B12" s="415">
        <v>4</v>
      </c>
      <c r="C12" s="423" t="s">
        <v>634</v>
      </c>
      <c r="D12" s="423"/>
      <c r="E12" s="423"/>
      <c r="F12" s="423"/>
      <c r="G12" s="429"/>
      <c r="H12" s="433" t="s">
        <v>334</v>
      </c>
      <c r="I12" s="421"/>
      <c r="J12" s="424"/>
      <c r="K12" s="424"/>
      <c r="L12" s="424"/>
      <c r="M12" s="424"/>
      <c r="N12" s="424"/>
      <c r="O12" s="424"/>
      <c r="P12" s="424"/>
      <c r="Q12" s="424"/>
      <c r="R12" s="424"/>
      <c r="S12" s="424"/>
      <c r="T12" s="424"/>
      <c r="U12" s="424"/>
      <c r="V12" s="424"/>
      <c r="W12" s="424"/>
      <c r="X12" s="424"/>
      <c r="Y12" s="430"/>
      <c r="Z12" s="424"/>
    </row>
    <row r="13" spans="2:26" ht="19.5" customHeight="1">
      <c r="B13" s="416"/>
      <c r="C13" s="424"/>
      <c r="D13" s="424"/>
      <c r="E13" s="424"/>
      <c r="F13" s="424"/>
      <c r="G13" s="430"/>
      <c r="H13" s="434"/>
      <c r="I13" s="421" t="s">
        <v>565</v>
      </c>
      <c r="J13" s="421"/>
      <c r="K13" s="421"/>
      <c r="L13" s="421"/>
      <c r="M13" s="421"/>
      <c r="N13" s="421"/>
      <c r="O13" s="421"/>
      <c r="P13" s="421"/>
      <c r="Q13" s="421"/>
      <c r="R13" s="421"/>
      <c r="S13" s="421"/>
      <c r="T13" s="421"/>
      <c r="U13" s="421"/>
      <c r="V13" s="424"/>
      <c r="W13" s="424"/>
      <c r="X13" s="424"/>
      <c r="Y13" s="430"/>
      <c r="Z13" s="424"/>
    </row>
    <row r="14" spans="2:26" ht="12" customHeight="1">
      <c r="B14" s="416"/>
      <c r="C14" s="424"/>
      <c r="D14" s="424"/>
      <c r="E14" s="424"/>
      <c r="F14" s="424"/>
      <c r="G14" s="430"/>
      <c r="H14" s="434"/>
      <c r="I14" s="437" t="s">
        <v>431</v>
      </c>
      <c r="J14" s="437"/>
      <c r="K14" s="437"/>
      <c r="L14" s="437"/>
      <c r="M14" s="437"/>
      <c r="N14" s="437"/>
      <c r="O14" s="437"/>
      <c r="P14" s="437"/>
      <c r="Q14" s="204" t="s">
        <v>802</v>
      </c>
      <c r="R14" s="210"/>
      <c r="S14" s="210"/>
      <c r="T14" s="210"/>
      <c r="U14" s="210"/>
      <c r="V14" s="210"/>
      <c r="W14" s="222"/>
      <c r="X14" s="424"/>
      <c r="Y14" s="430"/>
      <c r="Z14" s="424"/>
    </row>
    <row r="15" spans="2:26" ht="12" customHeight="1">
      <c r="B15" s="416"/>
      <c r="C15" s="424"/>
      <c r="D15" s="424"/>
      <c r="E15" s="424"/>
      <c r="F15" s="424"/>
      <c r="G15" s="430"/>
      <c r="H15" s="434"/>
      <c r="I15" s="437"/>
      <c r="J15" s="437"/>
      <c r="K15" s="437"/>
      <c r="L15" s="437"/>
      <c r="M15" s="437"/>
      <c r="N15" s="437"/>
      <c r="O15" s="437"/>
      <c r="P15" s="437"/>
      <c r="Q15" s="205"/>
      <c r="R15" s="211"/>
      <c r="S15" s="211"/>
      <c r="T15" s="211"/>
      <c r="U15" s="211"/>
      <c r="V15" s="211"/>
      <c r="W15" s="223"/>
      <c r="X15" s="424"/>
      <c r="Y15" s="430"/>
      <c r="Z15" s="424"/>
    </row>
    <row r="16" spans="2:26" ht="12" customHeight="1">
      <c r="B16" s="416"/>
      <c r="C16" s="424"/>
      <c r="D16" s="424"/>
      <c r="E16" s="424"/>
      <c r="F16" s="424"/>
      <c r="G16" s="430"/>
      <c r="H16" s="434"/>
      <c r="I16" s="437" t="s">
        <v>673</v>
      </c>
      <c r="J16" s="437"/>
      <c r="K16" s="437"/>
      <c r="L16" s="437"/>
      <c r="M16" s="437"/>
      <c r="N16" s="437"/>
      <c r="O16" s="437"/>
      <c r="P16" s="437"/>
      <c r="Q16" s="302"/>
      <c r="R16" s="438"/>
      <c r="S16" s="438"/>
      <c r="T16" s="438"/>
      <c r="U16" s="438"/>
      <c r="V16" s="438"/>
      <c r="W16" s="296"/>
      <c r="X16" s="424"/>
      <c r="Y16" s="430"/>
      <c r="Z16" s="424"/>
    </row>
    <row r="17" spans="2:26" ht="12" customHeight="1">
      <c r="B17" s="416"/>
      <c r="C17" s="424"/>
      <c r="D17" s="424"/>
      <c r="E17" s="424"/>
      <c r="F17" s="424"/>
      <c r="G17" s="430"/>
      <c r="H17" s="434"/>
      <c r="I17" s="437"/>
      <c r="J17" s="437"/>
      <c r="K17" s="437"/>
      <c r="L17" s="437"/>
      <c r="M17" s="437"/>
      <c r="N17" s="437"/>
      <c r="O17" s="437"/>
      <c r="P17" s="437"/>
      <c r="Q17" s="303"/>
      <c r="R17" s="439"/>
      <c r="S17" s="439"/>
      <c r="T17" s="439"/>
      <c r="U17" s="439"/>
      <c r="V17" s="439"/>
      <c r="W17" s="297"/>
      <c r="X17" s="424"/>
      <c r="Y17" s="430"/>
      <c r="Z17" s="424"/>
    </row>
    <row r="18" spans="2:26" ht="12" customHeight="1">
      <c r="B18" s="416"/>
      <c r="C18" s="424"/>
      <c r="D18" s="424"/>
      <c r="E18" s="424"/>
      <c r="F18" s="424"/>
      <c r="G18" s="430"/>
      <c r="H18" s="434"/>
      <c r="I18" s="437" t="s">
        <v>789</v>
      </c>
      <c r="J18" s="437"/>
      <c r="K18" s="437"/>
      <c r="L18" s="437"/>
      <c r="M18" s="437"/>
      <c r="N18" s="437"/>
      <c r="O18" s="437"/>
      <c r="P18" s="437"/>
      <c r="Q18" s="302"/>
      <c r="R18" s="438"/>
      <c r="S18" s="438"/>
      <c r="T18" s="438"/>
      <c r="U18" s="438"/>
      <c r="V18" s="438"/>
      <c r="W18" s="296"/>
      <c r="X18" s="424"/>
      <c r="Y18" s="430"/>
      <c r="Z18" s="424"/>
    </row>
    <row r="19" spans="2:26" ht="12" customHeight="1">
      <c r="B19" s="416"/>
      <c r="C19" s="424"/>
      <c r="D19" s="424"/>
      <c r="E19" s="424"/>
      <c r="F19" s="424"/>
      <c r="G19" s="430"/>
      <c r="H19" s="434"/>
      <c r="I19" s="437"/>
      <c r="J19" s="437"/>
      <c r="K19" s="437"/>
      <c r="L19" s="437"/>
      <c r="M19" s="437"/>
      <c r="N19" s="437"/>
      <c r="O19" s="437"/>
      <c r="P19" s="437"/>
      <c r="Q19" s="303"/>
      <c r="R19" s="439"/>
      <c r="S19" s="439"/>
      <c r="T19" s="439"/>
      <c r="U19" s="439"/>
      <c r="V19" s="439"/>
      <c r="W19" s="297"/>
      <c r="X19" s="424"/>
      <c r="Y19" s="430"/>
      <c r="Z19" s="424"/>
    </row>
    <row r="20" spans="2:26" ht="12" customHeight="1">
      <c r="B20" s="416"/>
      <c r="C20" s="424"/>
      <c r="D20" s="424"/>
      <c r="E20" s="424"/>
      <c r="F20" s="424"/>
      <c r="G20" s="430"/>
      <c r="H20" s="434"/>
      <c r="I20" s="437" t="s">
        <v>791</v>
      </c>
      <c r="J20" s="437"/>
      <c r="K20" s="437"/>
      <c r="L20" s="437"/>
      <c r="M20" s="437"/>
      <c r="N20" s="437"/>
      <c r="O20" s="437"/>
      <c r="P20" s="437"/>
      <c r="Q20" s="302"/>
      <c r="R20" s="438"/>
      <c r="S20" s="438"/>
      <c r="T20" s="438"/>
      <c r="U20" s="438"/>
      <c r="V20" s="438"/>
      <c r="W20" s="296"/>
      <c r="X20" s="424"/>
      <c r="Y20" s="430"/>
      <c r="Z20" s="424"/>
    </row>
    <row r="21" spans="2:26" ht="12" customHeight="1">
      <c r="B21" s="416"/>
      <c r="C21" s="424"/>
      <c r="D21" s="424"/>
      <c r="E21" s="424"/>
      <c r="F21" s="424"/>
      <c r="G21" s="430"/>
      <c r="H21" s="434"/>
      <c r="I21" s="437"/>
      <c r="J21" s="437"/>
      <c r="K21" s="437"/>
      <c r="L21" s="437"/>
      <c r="M21" s="437"/>
      <c r="N21" s="437"/>
      <c r="O21" s="437"/>
      <c r="P21" s="437"/>
      <c r="Q21" s="303"/>
      <c r="R21" s="439"/>
      <c r="S21" s="439"/>
      <c r="T21" s="439"/>
      <c r="U21" s="439"/>
      <c r="V21" s="439"/>
      <c r="W21" s="297"/>
      <c r="X21" s="424"/>
      <c r="Y21" s="430"/>
      <c r="Z21" s="424"/>
    </row>
    <row r="22" spans="2:26" ht="12" customHeight="1">
      <c r="B22" s="416"/>
      <c r="C22" s="424"/>
      <c r="D22" s="424"/>
      <c r="E22" s="424"/>
      <c r="F22" s="424"/>
      <c r="G22" s="430"/>
      <c r="H22" s="434"/>
      <c r="I22" s="437" t="s">
        <v>776</v>
      </c>
      <c r="J22" s="437"/>
      <c r="K22" s="437"/>
      <c r="L22" s="437"/>
      <c r="M22" s="437"/>
      <c r="N22" s="437"/>
      <c r="O22" s="437"/>
      <c r="P22" s="437"/>
      <c r="Q22" s="302"/>
      <c r="R22" s="438"/>
      <c r="S22" s="438"/>
      <c r="T22" s="438"/>
      <c r="U22" s="438"/>
      <c r="V22" s="438"/>
      <c r="W22" s="296"/>
      <c r="X22" s="424"/>
      <c r="Y22" s="430"/>
      <c r="Z22" s="424"/>
    </row>
    <row r="23" spans="2:26" ht="12" customHeight="1">
      <c r="B23" s="416"/>
      <c r="C23" s="424"/>
      <c r="D23" s="424"/>
      <c r="E23" s="424"/>
      <c r="F23" s="424"/>
      <c r="G23" s="430"/>
      <c r="H23" s="434"/>
      <c r="I23" s="437"/>
      <c r="J23" s="437"/>
      <c r="K23" s="437"/>
      <c r="L23" s="437"/>
      <c r="M23" s="437"/>
      <c r="N23" s="437"/>
      <c r="O23" s="437"/>
      <c r="P23" s="437"/>
      <c r="Q23" s="303"/>
      <c r="R23" s="439"/>
      <c r="S23" s="439"/>
      <c r="T23" s="439"/>
      <c r="U23" s="439"/>
      <c r="V23" s="439"/>
      <c r="W23" s="297"/>
      <c r="X23" s="424"/>
      <c r="Y23" s="430"/>
      <c r="Z23" s="424"/>
    </row>
    <row r="24" spans="2:26" ht="12" customHeight="1">
      <c r="B24" s="416"/>
      <c r="C24" s="424"/>
      <c r="D24" s="424"/>
      <c r="E24" s="424"/>
      <c r="F24" s="424"/>
      <c r="G24" s="430"/>
      <c r="H24" s="434"/>
      <c r="I24" s="204" t="s">
        <v>139</v>
      </c>
      <c r="J24" s="210"/>
      <c r="K24" s="210"/>
      <c r="L24" s="210"/>
      <c r="M24" s="210"/>
      <c r="N24" s="210"/>
      <c r="O24" s="210"/>
      <c r="P24" s="222"/>
      <c r="Q24" s="302"/>
      <c r="R24" s="438"/>
      <c r="S24" s="438"/>
      <c r="T24" s="438"/>
      <c r="U24" s="438"/>
      <c r="V24" s="438"/>
      <c r="W24" s="296"/>
      <c r="X24" s="424"/>
      <c r="Y24" s="430"/>
      <c r="Z24" s="424"/>
    </row>
    <row r="25" spans="2:26" ht="12" customHeight="1">
      <c r="B25" s="416"/>
      <c r="C25" s="424"/>
      <c r="D25" s="424"/>
      <c r="E25" s="424"/>
      <c r="F25" s="424"/>
      <c r="G25" s="430"/>
      <c r="H25" s="434"/>
      <c r="I25" s="205"/>
      <c r="J25" s="211"/>
      <c r="K25" s="211"/>
      <c r="L25" s="211"/>
      <c r="M25" s="211"/>
      <c r="N25" s="211"/>
      <c r="O25" s="211"/>
      <c r="P25" s="223"/>
      <c r="Q25" s="303"/>
      <c r="R25" s="439"/>
      <c r="S25" s="439"/>
      <c r="T25" s="439"/>
      <c r="U25" s="439"/>
      <c r="V25" s="439"/>
      <c r="W25" s="297"/>
      <c r="X25" s="424"/>
      <c r="Y25" s="430"/>
      <c r="Z25" s="424"/>
    </row>
    <row r="26" spans="2:26" ht="12" customHeight="1">
      <c r="B26" s="416"/>
      <c r="C26" s="424"/>
      <c r="D26" s="424"/>
      <c r="E26" s="424"/>
      <c r="F26" s="424"/>
      <c r="G26" s="430"/>
      <c r="H26" s="434"/>
      <c r="I26" s="204"/>
      <c r="J26" s="210"/>
      <c r="K26" s="210"/>
      <c r="L26" s="210"/>
      <c r="M26" s="210"/>
      <c r="N26" s="210"/>
      <c r="O26" s="210"/>
      <c r="P26" s="222"/>
      <c r="Q26" s="302"/>
      <c r="R26" s="438"/>
      <c r="S26" s="438"/>
      <c r="T26" s="438"/>
      <c r="U26" s="438"/>
      <c r="V26" s="438"/>
      <c r="W26" s="296"/>
      <c r="X26" s="424"/>
      <c r="Y26" s="430"/>
      <c r="Z26" s="424"/>
    </row>
    <row r="27" spans="2:26" ht="12" customHeight="1">
      <c r="B27" s="416"/>
      <c r="C27" s="424"/>
      <c r="D27" s="424"/>
      <c r="E27" s="424"/>
      <c r="F27" s="424"/>
      <c r="G27" s="430"/>
      <c r="H27" s="434"/>
      <c r="I27" s="205"/>
      <c r="J27" s="211"/>
      <c r="K27" s="211"/>
      <c r="L27" s="211"/>
      <c r="M27" s="211"/>
      <c r="N27" s="211"/>
      <c r="O27" s="211"/>
      <c r="P27" s="223"/>
      <c r="Q27" s="303"/>
      <c r="R27" s="439"/>
      <c r="S27" s="439"/>
      <c r="T27" s="439"/>
      <c r="U27" s="439"/>
      <c r="V27" s="439"/>
      <c r="W27" s="297"/>
      <c r="X27" s="424"/>
      <c r="Y27" s="430"/>
      <c r="Z27" s="424"/>
    </row>
    <row r="28" spans="2:26" ht="12" customHeight="1">
      <c r="B28" s="416"/>
      <c r="C28" s="424"/>
      <c r="D28" s="424"/>
      <c r="E28" s="424"/>
      <c r="F28" s="424"/>
      <c r="G28" s="430"/>
      <c r="H28" s="434"/>
      <c r="I28" s="437"/>
      <c r="J28" s="437"/>
      <c r="K28" s="437"/>
      <c r="L28" s="437"/>
      <c r="M28" s="437"/>
      <c r="N28" s="437"/>
      <c r="O28" s="437"/>
      <c r="P28" s="437"/>
      <c r="Q28" s="302"/>
      <c r="R28" s="438"/>
      <c r="S28" s="438"/>
      <c r="T28" s="438"/>
      <c r="U28" s="438"/>
      <c r="V28" s="438"/>
      <c r="W28" s="296"/>
      <c r="X28" s="424"/>
      <c r="Y28" s="430"/>
      <c r="Z28" s="424"/>
    </row>
    <row r="29" spans="2:26" s="268" customFormat="1" ht="12" customHeight="1">
      <c r="B29" s="416"/>
      <c r="C29" s="424"/>
      <c r="D29" s="424"/>
      <c r="E29" s="424"/>
      <c r="F29" s="424"/>
      <c r="G29" s="430"/>
      <c r="H29" s="435"/>
      <c r="I29" s="437"/>
      <c r="J29" s="437"/>
      <c r="K29" s="437"/>
      <c r="L29" s="437"/>
      <c r="M29" s="437"/>
      <c r="N29" s="437"/>
      <c r="O29" s="437"/>
      <c r="P29" s="437"/>
      <c r="Q29" s="303"/>
      <c r="R29" s="439"/>
      <c r="S29" s="439"/>
      <c r="T29" s="439"/>
      <c r="U29" s="439"/>
      <c r="V29" s="439"/>
      <c r="W29" s="297"/>
      <c r="X29" s="441"/>
      <c r="Y29" s="443"/>
      <c r="Z29" s="441"/>
    </row>
    <row r="30" spans="2:26" ht="15" customHeight="1">
      <c r="B30" s="416"/>
      <c r="C30" s="424"/>
      <c r="D30" s="424"/>
      <c r="E30" s="424"/>
      <c r="F30" s="424"/>
      <c r="G30" s="430"/>
      <c r="H30" s="434"/>
      <c r="I30" s="421"/>
      <c r="J30" s="421"/>
      <c r="K30" s="421"/>
      <c r="L30" s="421"/>
      <c r="M30" s="421"/>
      <c r="N30" s="421"/>
      <c r="O30" s="421"/>
      <c r="P30" s="421"/>
      <c r="Q30" s="421"/>
      <c r="R30" s="421"/>
      <c r="S30" s="421"/>
      <c r="T30" s="421"/>
      <c r="U30" s="421"/>
      <c r="V30" s="424"/>
      <c r="W30" s="424"/>
      <c r="X30" s="424"/>
      <c r="Y30" s="444"/>
      <c r="Z30" s="424"/>
    </row>
    <row r="31" spans="2:26" ht="20.25" customHeight="1">
      <c r="B31" s="416"/>
      <c r="C31" s="424"/>
      <c r="D31" s="424"/>
      <c r="E31" s="424"/>
      <c r="F31" s="424"/>
      <c r="G31" s="430"/>
      <c r="H31" s="433" t="s">
        <v>618</v>
      </c>
      <c r="I31" s="421"/>
      <c r="J31" s="421"/>
      <c r="K31" s="421"/>
      <c r="L31" s="421"/>
      <c r="M31" s="421"/>
      <c r="N31" s="421"/>
      <c r="O31" s="421"/>
      <c r="P31" s="421"/>
      <c r="Q31" s="421"/>
      <c r="R31" s="421"/>
      <c r="S31" s="421"/>
      <c r="T31" s="421"/>
      <c r="U31" s="421"/>
      <c r="V31" s="424"/>
      <c r="W31" s="424"/>
      <c r="X31" s="424"/>
      <c r="Y31" s="444"/>
      <c r="Z31" s="424"/>
    </row>
    <row r="32" spans="2:26" ht="9.75" customHeight="1">
      <c r="B32" s="416"/>
      <c r="C32" s="424"/>
      <c r="D32" s="424"/>
      <c r="E32" s="424"/>
      <c r="F32" s="424"/>
      <c r="G32" s="430"/>
      <c r="H32" s="433"/>
      <c r="I32" s="421"/>
      <c r="J32" s="421"/>
      <c r="K32" s="421"/>
      <c r="L32" s="421"/>
      <c r="M32" s="421"/>
      <c r="N32" s="421"/>
      <c r="O32" s="421"/>
      <c r="P32" s="421"/>
      <c r="Q32" s="421"/>
      <c r="R32" s="421"/>
      <c r="S32" s="421"/>
      <c r="T32" s="421"/>
      <c r="U32" s="421"/>
      <c r="V32" s="424"/>
      <c r="W32" s="424"/>
      <c r="X32" s="424"/>
      <c r="Y32" s="444"/>
      <c r="Z32" s="424"/>
    </row>
    <row r="33" spans="2:26" ht="22.5" customHeight="1">
      <c r="B33" s="416"/>
      <c r="C33" s="424"/>
      <c r="D33" s="424"/>
      <c r="E33" s="424"/>
      <c r="F33" s="424"/>
      <c r="G33" s="430"/>
      <c r="H33" s="434"/>
      <c r="I33" s="118" t="s">
        <v>794</v>
      </c>
      <c r="J33" s="132"/>
      <c r="K33" s="132"/>
      <c r="L33" s="132"/>
      <c r="M33" s="132"/>
      <c r="N33" s="132"/>
      <c r="O33" s="132"/>
      <c r="P33" s="132"/>
      <c r="Q33" s="132"/>
      <c r="R33" s="162"/>
      <c r="S33" s="204"/>
      <c r="T33" s="210"/>
      <c r="U33" s="222" t="s">
        <v>215</v>
      </c>
      <c r="V33" s="424"/>
      <c r="W33" s="424"/>
      <c r="X33" s="424"/>
      <c r="Y33" s="430"/>
      <c r="Z33" s="424"/>
    </row>
    <row r="34" spans="2:26" ht="22.5" customHeight="1">
      <c r="B34" s="416"/>
      <c r="C34" s="424"/>
      <c r="D34" s="424"/>
      <c r="E34" s="424"/>
      <c r="F34" s="424"/>
      <c r="G34" s="430"/>
      <c r="H34" s="434"/>
      <c r="I34" s="119"/>
      <c r="J34" s="133"/>
      <c r="K34" s="133"/>
      <c r="L34" s="133"/>
      <c r="M34" s="133"/>
      <c r="N34" s="133"/>
      <c r="O34" s="133"/>
      <c r="P34" s="133"/>
      <c r="Q34" s="133"/>
      <c r="R34" s="161"/>
      <c r="S34" s="205"/>
      <c r="T34" s="211"/>
      <c r="U34" s="223"/>
      <c r="V34" s="424"/>
      <c r="W34" s="424"/>
      <c r="X34" s="424"/>
      <c r="Y34" s="430"/>
      <c r="Z34" s="424"/>
    </row>
    <row r="35" spans="2:26" ht="11.25" customHeight="1">
      <c r="B35" s="416"/>
      <c r="C35" s="424"/>
      <c r="D35" s="424"/>
      <c r="E35" s="424"/>
      <c r="F35" s="424"/>
      <c r="G35" s="430"/>
      <c r="H35" s="433"/>
      <c r="I35" s="421"/>
      <c r="J35" s="421"/>
      <c r="K35" s="421"/>
      <c r="L35" s="421"/>
      <c r="M35" s="421"/>
      <c r="N35" s="421"/>
      <c r="O35" s="421"/>
      <c r="P35" s="421"/>
      <c r="Q35" s="421"/>
      <c r="R35" s="421"/>
      <c r="S35" s="421"/>
      <c r="T35" s="421"/>
      <c r="U35" s="421"/>
      <c r="V35" s="424"/>
      <c r="W35" s="424"/>
      <c r="X35" s="424"/>
      <c r="Y35" s="444"/>
      <c r="Z35" s="424"/>
    </row>
    <row r="36" spans="2:26" ht="27.75" customHeight="1">
      <c r="B36" s="416"/>
      <c r="C36" s="424"/>
      <c r="D36" s="424"/>
      <c r="E36" s="424"/>
      <c r="F36" s="424"/>
      <c r="G36" s="430"/>
      <c r="H36" s="434"/>
      <c r="I36" s="118" t="s">
        <v>530</v>
      </c>
      <c r="J36" s="132"/>
      <c r="K36" s="132"/>
      <c r="L36" s="132"/>
      <c r="M36" s="132"/>
      <c r="N36" s="132"/>
      <c r="O36" s="132"/>
      <c r="P36" s="132"/>
      <c r="Q36" s="132"/>
      <c r="R36" s="162"/>
      <c r="S36" s="204"/>
      <c r="T36" s="210"/>
      <c r="U36" s="222" t="s">
        <v>215</v>
      </c>
      <c r="V36" s="414" t="s">
        <v>803</v>
      </c>
      <c r="W36" s="198" t="s">
        <v>1083</v>
      </c>
      <c r="X36" s="198"/>
      <c r="Y36" s="444"/>
      <c r="Z36" s="424"/>
    </row>
    <row r="37" spans="2:26" ht="21.75" customHeight="1">
      <c r="B37" s="416"/>
      <c r="C37" s="424"/>
      <c r="D37" s="424"/>
      <c r="E37" s="424"/>
      <c r="F37" s="424"/>
      <c r="G37" s="430"/>
      <c r="H37" s="434"/>
      <c r="I37" s="119"/>
      <c r="J37" s="133"/>
      <c r="K37" s="133"/>
      <c r="L37" s="133"/>
      <c r="M37" s="133"/>
      <c r="N37" s="133"/>
      <c r="O37" s="133"/>
      <c r="P37" s="133"/>
      <c r="Q37" s="133"/>
      <c r="R37" s="161"/>
      <c r="S37" s="205"/>
      <c r="T37" s="211"/>
      <c r="U37" s="223"/>
      <c r="V37" s="414"/>
      <c r="W37" s="198"/>
      <c r="X37" s="198"/>
      <c r="Y37" s="444"/>
      <c r="Z37" s="424"/>
    </row>
    <row r="38" spans="2:26" ht="21.75" customHeight="1">
      <c r="B38" s="416"/>
      <c r="C38" s="424"/>
      <c r="D38" s="424"/>
      <c r="E38" s="424"/>
      <c r="F38" s="424"/>
      <c r="G38" s="430"/>
      <c r="H38" s="434"/>
      <c r="I38" s="134"/>
      <c r="J38" s="134"/>
      <c r="K38" s="134"/>
      <c r="L38" s="134"/>
      <c r="M38" s="134"/>
      <c r="N38" s="134"/>
      <c r="O38" s="134"/>
      <c r="P38" s="134"/>
      <c r="Q38" s="134"/>
      <c r="R38" s="134"/>
      <c r="S38" s="440"/>
      <c r="T38" s="440"/>
      <c r="U38" s="440"/>
      <c r="V38" s="148"/>
      <c r="W38" s="198" t="s">
        <v>737</v>
      </c>
      <c r="X38" s="198"/>
      <c r="Y38" s="444"/>
      <c r="Z38" s="424"/>
    </row>
    <row r="39" spans="2:26" ht="21.75" customHeight="1">
      <c r="B39" s="416"/>
      <c r="C39" s="424"/>
      <c r="D39" s="424"/>
      <c r="E39" s="424"/>
      <c r="F39" s="424"/>
      <c r="G39" s="430"/>
      <c r="H39" s="434"/>
      <c r="I39" s="118" t="s">
        <v>1309</v>
      </c>
      <c r="J39" s="132"/>
      <c r="K39" s="132"/>
      <c r="L39" s="132"/>
      <c r="M39" s="132"/>
      <c r="N39" s="132"/>
      <c r="O39" s="132"/>
      <c r="P39" s="132"/>
      <c r="Q39" s="132"/>
      <c r="R39" s="162"/>
      <c r="S39" s="204"/>
      <c r="T39" s="210"/>
      <c r="U39" s="222" t="s">
        <v>215</v>
      </c>
      <c r="V39" s="148"/>
      <c r="W39" s="198"/>
      <c r="X39" s="198"/>
      <c r="Y39" s="444"/>
      <c r="Z39" s="424"/>
    </row>
    <row r="40" spans="2:26" ht="21.75" customHeight="1">
      <c r="B40" s="416"/>
      <c r="C40" s="424"/>
      <c r="D40" s="424"/>
      <c r="E40" s="424"/>
      <c r="F40" s="424"/>
      <c r="G40" s="430"/>
      <c r="H40" s="434"/>
      <c r="I40" s="119"/>
      <c r="J40" s="133"/>
      <c r="K40" s="133"/>
      <c r="L40" s="133"/>
      <c r="M40" s="133"/>
      <c r="N40" s="133"/>
      <c r="O40" s="133"/>
      <c r="P40" s="133"/>
      <c r="Q40" s="133"/>
      <c r="R40" s="161"/>
      <c r="S40" s="205"/>
      <c r="T40" s="211"/>
      <c r="U40" s="223"/>
      <c r="V40" s="148"/>
      <c r="W40" s="198"/>
      <c r="X40" s="198"/>
      <c r="Y40" s="444"/>
      <c r="Z40" s="424"/>
    </row>
    <row r="41" spans="2:26" ht="15" customHeight="1">
      <c r="B41" s="416"/>
      <c r="C41" s="424"/>
      <c r="D41" s="424"/>
      <c r="E41" s="424"/>
      <c r="F41" s="424"/>
      <c r="G41" s="430"/>
      <c r="H41" s="434"/>
      <c r="I41" s="421"/>
      <c r="J41" s="421"/>
      <c r="K41" s="421"/>
      <c r="L41" s="421"/>
      <c r="M41" s="421"/>
      <c r="N41" s="421"/>
      <c r="O41" s="421"/>
      <c r="P41" s="421"/>
      <c r="Q41" s="421"/>
      <c r="R41" s="421"/>
      <c r="S41" s="421"/>
      <c r="T41" s="421"/>
      <c r="U41" s="421"/>
      <c r="V41" s="424"/>
      <c r="W41" s="198"/>
      <c r="X41" s="198"/>
      <c r="Y41" s="444"/>
      <c r="Z41" s="424"/>
    </row>
    <row r="42" spans="2:26" ht="15" customHeight="1">
      <c r="B42" s="417"/>
      <c r="C42" s="425"/>
      <c r="D42" s="425"/>
      <c r="E42" s="425"/>
      <c r="F42" s="425"/>
      <c r="G42" s="431"/>
      <c r="H42" s="436"/>
      <c r="I42" s="425"/>
      <c r="J42" s="425"/>
      <c r="K42" s="425"/>
      <c r="L42" s="425"/>
      <c r="M42" s="425"/>
      <c r="N42" s="425"/>
      <c r="O42" s="425"/>
      <c r="P42" s="425"/>
      <c r="Q42" s="425"/>
      <c r="R42" s="425"/>
      <c r="S42" s="425"/>
      <c r="T42" s="425"/>
      <c r="U42" s="425"/>
      <c r="V42" s="425"/>
      <c r="W42" s="349"/>
      <c r="X42" s="349"/>
      <c r="Y42" s="370"/>
      <c r="Z42" s="424"/>
    </row>
    <row r="43" spans="2:26" ht="15" customHeight="1">
      <c r="B43" s="418"/>
      <c r="C43" s="424"/>
      <c r="D43" s="424"/>
      <c r="E43" s="424"/>
      <c r="F43" s="424"/>
      <c r="G43" s="424"/>
      <c r="H43" s="424"/>
      <c r="I43" s="424"/>
      <c r="J43" s="424"/>
      <c r="K43" s="424"/>
      <c r="L43" s="424"/>
      <c r="M43" s="424"/>
      <c r="N43" s="424"/>
      <c r="O43" s="424"/>
      <c r="P43" s="424"/>
      <c r="Q43" s="424"/>
      <c r="R43" s="424"/>
      <c r="S43" s="424"/>
      <c r="T43" s="424"/>
      <c r="U43" s="424"/>
      <c r="V43" s="424"/>
      <c r="W43" s="424"/>
      <c r="X43" s="424"/>
      <c r="Y43" s="198"/>
      <c r="Z43" s="424"/>
    </row>
    <row r="44" spans="2:26">
      <c r="B44" s="419" t="s">
        <v>123</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row>
    <row r="45" spans="2:26">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row>
    <row r="46" spans="2:26">
      <c r="B46" s="419" t="s">
        <v>109</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row>
    <row r="47" spans="2:26">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row>
  </sheetData>
  <mergeCells count="33">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 ref="B44:Y45"/>
    <mergeCell ref="B46:Y47"/>
  </mergeCells>
  <phoneticPr fontId="7"/>
  <dataValidations count="1">
    <dataValidation type="list" allowBlank="1" showDropDown="0" showInputMessage="1" showErrorMessage="1" sqref="H7:H10 P8:P9 M7 R7">
      <formula1>"□,■"</formula1>
    </dataValidation>
  </dataValidations>
  <printOptions horizontalCentered="1"/>
  <pageMargins left="0.39370078740157483" right="0.39370078740157483" top="0.78740157480314965" bottom="0" header="0.51181102362204722" footer="0.51181102362204722"/>
  <pageSetup paperSize="9" fitToWidth="1" fitToHeight="1" orientation="portrait" usePrinterDefaults="1"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8">
    <pageSetUpPr fitToPage="1"/>
  </sheetPr>
  <dimension ref="B1:AK123"/>
  <sheetViews>
    <sheetView view="pageBreakPreview" zoomScaleSheetLayoutView="100" workbookViewId="0">
      <selection activeCell="B1" sqref="B1"/>
    </sheetView>
  </sheetViews>
  <sheetFormatPr defaultColWidth="3.5" defaultRowHeight="13.5"/>
  <cols>
    <col min="1" max="1" width="1.25" style="445" customWidth="1"/>
    <col min="2" max="2" width="3" style="278" customWidth="1"/>
    <col min="3" max="6" width="3.5" style="445"/>
    <col min="7" max="7" width="1.5" style="445" customWidth="1"/>
    <col min="8" max="23" width="4.5" style="445" customWidth="1"/>
    <col min="24" max="29" width="4" style="445" customWidth="1"/>
    <col min="30" max="30" width="1.25" style="445" customWidth="1"/>
    <col min="31" max="16384" width="3.5" style="445"/>
  </cols>
  <sheetData>
    <row r="1" spans="2:37" s="106" customFormat="1">
      <c r="B1" s="106"/>
      <c r="C1" s="106" t="s">
        <v>882</v>
      </c>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K1" s="106"/>
    </row>
    <row r="2" spans="2:37" s="106" customFormat="1">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K2" s="106"/>
    </row>
    <row r="3" spans="2:37" s="106" customFormat="1">
      <c r="B3" s="106"/>
      <c r="C3" s="106"/>
      <c r="D3" s="106"/>
      <c r="E3" s="106"/>
      <c r="F3" s="106"/>
      <c r="G3" s="106"/>
      <c r="H3" s="106"/>
      <c r="I3" s="106"/>
      <c r="J3" s="106"/>
      <c r="K3" s="106"/>
      <c r="L3" s="106"/>
      <c r="M3" s="106"/>
      <c r="N3" s="106"/>
      <c r="O3" s="106"/>
      <c r="P3" s="106"/>
      <c r="Q3" s="106"/>
      <c r="R3" s="106"/>
      <c r="S3" s="106"/>
      <c r="T3" s="106"/>
      <c r="U3" s="106"/>
      <c r="V3" s="106"/>
      <c r="W3" s="225" t="s">
        <v>71</v>
      </c>
      <c r="X3" s="107"/>
      <c r="Y3" s="107" t="s">
        <v>2</v>
      </c>
      <c r="Z3" s="107"/>
      <c r="AA3" s="107" t="s">
        <v>821</v>
      </c>
      <c r="AB3" s="107"/>
      <c r="AC3" s="107" t="s">
        <v>581</v>
      </c>
      <c r="AD3" s="106"/>
      <c r="AE3" s="106"/>
      <c r="AF3" s="106"/>
      <c r="AK3" s="106"/>
    </row>
    <row r="4" spans="2:37" s="106" customFormat="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225"/>
      <c r="AD4" s="106"/>
      <c r="AE4" s="106"/>
      <c r="AF4" s="106"/>
      <c r="AK4" s="106"/>
    </row>
    <row r="5" spans="2:37" s="106" customFormat="1" ht="47.25" customHeight="1">
      <c r="B5" s="446" t="s">
        <v>805</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6"/>
      <c r="AE5" s="106"/>
      <c r="AF5" s="106"/>
      <c r="AK5" s="106"/>
    </row>
    <row r="6" spans="2:37" s="106" customForma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K6" s="106"/>
    </row>
    <row r="7" spans="2:37" s="106" customFormat="1" ht="27" customHeight="1">
      <c r="B7" s="447" t="s">
        <v>198</v>
      </c>
      <c r="C7" s="447"/>
      <c r="D7" s="447"/>
      <c r="E7" s="447"/>
      <c r="F7" s="447"/>
      <c r="G7" s="220"/>
      <c r="H7" s="149"/>
      <c r="I7" s="149"/>
      <c r="J7" s="149"/>
      <c r="K7" s="149"/>
      <c r="L7" s="149"/>
      <c r="M7" s="149"/>
      <c r="N7" s="149"/>
      <c r="O7" s="149"/>
      <c r="P7" s="149"/>
      <c r="Q7" s="149"/>
      <c r="R7" s="149"/>
      <c r="S7" s="149"/>
      <c r="T7" s="149"/>
      <c r="U7" s="149"/>
      <c r="V7" s="149"/>
      <c r="W7" s="149"/>
      <c r="X7" s="149"/>
      <c r="Y7" s="149"/>
      <c r="Z7" s="149"/>
      <c r="AA7" s="149"/>
      <c r="AB7" s="149"/>
      <c r="AC7" s="442"/>
      <c r="AD7" s="106"/>
      <c r="AE7" s="106"/>
      <c r="AF7" s="106"/>
      <c r="AK7" s="106"/>
    </row>
    <row r="8" spans="2:37" ht="27" customHeight="1">
      <c r="B8" s="229" t="s">
        <v>67</v>
      </c>
      <c r="C8" s="233"/>
      <c r="D8" s="233"/>
      <c r="E8" s="233"/>
      <c r="F8" s="235"/>
      <c r="G8" s="452"/>
      <c r="H8" s="208" t="s">
        <v>13</v>
      </c>
      <c r="I8" s="420" t="s">
        <v>477</v>
      </c>
      <c r="J8" s="420"/>
      <c r="K8" s="420"/>
      <c r="L8" s="420"/>
      <c r="M8" s="208" t="s">
        <v>13</v>
      </c>
      <c r="N8" s="420" t="s">
        <v>352</v>
      </c>
      <c r="O8" s="420"/>
      <c r="P8" s="420"/>
      <c r="Q8" s="420"/>
      <c r="R8" s="208" t="s">
        <v>13</v>
      </c>
      <c r="S8" s="420" t="s">
        <v>481</v>
      </c>
      <c r="T8" s="420"/>
      <c r="U8" s="420"/>
      <c r="V8" s="420"/>
      <c r="W8" s="420"/>
      <c r="X8" s="420"/>
      <c r="Y8" s="420"/>
      <c r="Z8" s="420"/>
      <c r="AA8" s="420"/>
      <c r="AB8" s="420"/>
      <c r="AC8" s="426"/>
    </row>
    <row r="9" spans="2:37" ht="27" customHeight="1">
      <c r="B9" s="229" t="s">
        <v>671</v>
      </c>
      <c r="C9" s="233"/>
      <c r="D9" s="233"/>
      <c r="E9" s="233"/>
      <c r="F9" s="235"/>
      <c r="G9" s="452"/>
      <c r="H9" s="208" t="s">
        <v>13</v>
      </c>
      <c r="I9" s="420" t="s">
        <v>814</v>
      </c>
      <c r="J9" s="420"/>
      <c r="K9" s="420"/>
      <c r="L9" s="420"/>
      <c r="M9" s="420"/>
      <c r="N9" s="420"/>
      <c r="O9" s="420"/>
      <c r="P9" s="420"/>
      <c r="Q9" s="420"/>
      <c r="R9" s="208" t="s">
        <v>13</v>
      </c>
      <c r="S9" s="420" t="s">
        <v>795</v>
      </c>
      <c r="T9" s="420"/>
      <c r="U9" s="420"/>
      <c r="V9" s="420"/>
      <c r="W9" s="420"/>
      <c r="X9" s="420"/>
      <c r="Y9" s="420"/>
      <c r="Z9" s="420"/>
      <c r="AA9" s="420"/>
      <c r="AB9" s="420"/>
      <c r="AC9" s="426"/>
    </row>
    <row r="10" spans="2:37" ht="27" customHeight="1">
      <c r="B10" s="229" t="s">
        <v>807</v>
      </c>
      <c r="C10" s="233"/>
      <c r="D10" s="233"/>
      <c r="E10" s="233"/>
      <c r="F10" s="233"/>
      <c r="G10" s="452"/>
      <c r="H10" s="208" t="s">
        <v>13</v>
      </c>
      <c r="I10" s="420" t="s">
        <v>18</v>
      </c>
      <c r="J10" s="420"/>
      <c r="K10" s="420"/>
      <c r="L10" s="420"/>
      <c r="M10" s="420"/>
      <c r="N10" s="420"/>
      <c r="O10" s="420"/>
      <c r="P10" s="420"/>
      <c r="Q10" s="420"/>
      <c r="R10" s="208" t="s">
        <v>13</v>
      </c>
      <c r="S10" s="420" t="s">
        <v>200</v>
      </c>
      <c r="T10" s="420"/>
      <c r="U10" s="420"/>
      <c r="V10" s="420"/>
      <c r="W10" s="420"/>
      <c r="X10" s="420"/>
      <c r="Y10" s="420"/>
      <c r="Z10" s="420"/>
      <c r="AA10" s="420"/>
      <c r="AB10" s="420"/>
      <c r="AC10" s="426"/>
    </row>
    <row r="11" spans="2:37" s="106" customForma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K11" s="106"/>
    </row>
    <row r="12" spans="2:37" s="106" customFormat="1" ht="10.5" customHeight="1">
      <c r="B12" s="302"/>
      <c r="C12" s="438"/>
      <c r="D12" s="438"/>
      <c r="E12" s="438"/>
      <c r="F12" s="296"/>
      <c r="G12" s="438"/>
      <c r="H12" s="438"/>
      <c r="I12" s="438"/>
      <c r="J12" s="438"/>
      <c r="K12" s="438"/>
      <c r="L12" s="438"/>
      <c r="M12" s="438"/>
      <c r="N12" s="438"/>
      <c r="O12" s="438"/>
      <c r="P12" s="438"/>
      <c r="Q12" s="438"/>
      <c r="R12" s="438"/>
      <c r="S12" s="438"/>
      <c r="T12" s="438"/>
      <c r="U12" s="438"/>
      <c r="V12" s="438"/>
      <c r="W12" s="438"/>
      <c r="X12" s="438"/>
      <c r="Y12" s="438"/>
      <c r="Z12" s="438"/>
      <c r="AA12" s="302"/>
      <c r="AB12" s="438"/>
      <c r="AC12" s="296"/>
      <c r="AD12" s="106"/>
      <c r="AE12" s="106"/>
      <c r="AF12" s="106"/>
      <c r="AK12" s="106"/>
    </row>
    <row r="13" spans="2:37" s="106" customFormat="1" ht="52.5" customHeight="1">
      <c r="B13" s="120" t="s">
        <v>1390</v>
      </c>
      <c r="C13" s="264"/>
      <c r="D13" s="264"/>
      <c r="E13" s="264"/>
      <c r="F13" s="163"/>
      <c r="G13" s="106"/>
      <c r="H13" s="264" t="s">
        <v>1412</v>
      </c>
      <c r="I13" s="264"/>
      <c r="J13" s="264"/>
      <c r="K13" s="264"/>
      <c r="L13" s="264"/>
      <c r="M13" s="264"/>
      <c r="N13" s="264"/>
      <c r="O13" s="264"/>
      <c r="P13" s="264"/>
      <c r="Q13" s="264"/>
      <c r="R13" s="264"/>
      <c r="S13" s="264"/>
      <c r="T13" s="264"/>
      <c r="U13" s="264"/>
      <c r="V13" s="264"/>
      <c r="W13" s="264"/>
      <c r="X13" s="264"/>
      <c r="Y13" s="264"/>
      <c r="Z13" s="106"/>
      <c r="AA13" s="463"/>
      <c r="AB13" s="106"/>
      <c r="AC13" s="467"/>
      <c r="AD13" s="106"/>
      <c r="AE13" s="106"/>
      <c r="AF13" s="106"/>
      <c r="AK13" s="105"/>
    </row>
    <row r="14" spans="2:37" s="106" customFormat="1" ht="27" customHeight="1">
      <c r="B14" s="120"/>
      <c r="C14" s="264"/>
      <c r="D14" s="264"/>
      <c r="E14" s="264"/>
      <c r="F14" s="163"/>
      <c r="G14" s="106"/>
      <c r="H14" s="106"/>
      <c r="I14" s="106"/>
      <c r="J14" s="106"/>
      <c r="K14" s="106"/>
      <c r="L14" s="106"/>
      <c r="M14" s="106"/>
      <c r="N14" s="106"/>
      <c r="O14" s="106"/>
      <c r="P14" s="106"/>
      <c r="Q14" s="106"/>
      <c r="R14" s="106"/>
      <c r="S14" s="106"/>
      <c r="T14" s="106"/>
      <c r="U14" s="106"/>
      <c r="V14" s="107"/>
      <c r="W14" s="107"/>
      <c r="X14" s="107"/>
      <c r="Y14" s="107"/>
      <c r="Z14" s="106"/>
      <c r="AA14" s="464" t="s">
        <v>482</v>
      </c>
      <c r="AB14" s="466" t="s">
        <v>86</v>
      </c>
      <c r="AC14" s="468" t="s">
        <v>484</v>
      </c>
      <c r="AD14" s="106"/>
      <c r="AE14" s="106"/>
      <c r="AF14" s="106"/>
      <c r="AK14" s="105"/>
    </row>
    <row r="15" spans="2:37" s="106" customFormat="1" ht="50.25" customHeight="1">
      <c r="B15" s="120"/>
      <c r="C15" s="264"/>
      <c r="D15" s="264"/>
      <c r="E15" s="264"/>
      <c r="F15" s="163"/>
      <c r="G15" s="106"/>
      <c r="H15" s="453" t="s">
        <v>206</v>
      </c>
      <c r="I15" s="456" t="s">
        <v>817</v>
      </c>
      <c r="J15" s="458"/>
      <c r="K15" s="458"/>
      <c r="L15" s="458"/>
      <c r="M15" s="458"/>
      <c r="N15" s="458"/>
      <c r="O15" s="458"/>
      <c r="P15" s="458"/>
      <c r="Q15" s="458"/>
      <c r="R15" s="461"/>
      <c r="S15" s="202"/>
      <c r="T15" s="208"/>
      <c r="U15" s="226" t="s">
        <v>215</v>
      </c>
      <c r="V15" s="107"/>
      <c r="W15" s="107"/>
      <c r="X15" s="107"/>
      <c r="Y15" s="107"/>
      <c r="Z15" s="106"/>
      <c r="AA15" s="433"/>
      <c r="AB15" s="107"/>
      <c r="AC15" s="427"/>
      <c r="AD15" s="106"/>
      <c r="AE15" s="106"/>
      <c r="AF15" s="106"/>
      <c r="AK15" s="105"/>
    </row>
    <row r="16" spans="2:37" s="106" customFormat="1" ht="50.25" customHeight="1">
      <c r="B16" s="120"/>
      <c r="C16" s="264"/>
      <c r="D16" s="264"/>
      <c r="E16" s="264"/>
      <c r="F16" s="163"/>
      <c r="G16" s="106"/>
      <c r="H16" s="453" t="s">
        <v>126</v>
      </c>
      <c r="I16" s="456" t="s">
        <v>1484</v>
      </c>
      <c r="J16" s="458"/>
      <c r="K16" s="458"/>
      <c r="L16" s="458"/>
      <c r="M16" s="458"/>
      <c r="N16" s="458"/>
      <c r="O16" s="458"/>
      <c r="P16" s="458"/>
      <c r="Q16" s="458"/>
      <c r="R16" s="461"/>
      <c r="S16" s="202"/>
      <c r="T16" s="208"/>
      <c r="U16" s="226" t="s">
        <v>215</v>
      </c>
      <c r="V16" s="106" t="s">
        <v>803</v>
      </c>
      <c r="W16" s="139" t="s">
        <v>506</v>
      </c>
      <c r="X16" s="139"/>
      <c r="Y16" s="139"/>
      <c r="Z16" s="168"/>
      <c r="AA16" s="414" t="s">
        <v>13</v>
      </c>
      <c r="AB16" s="107" t="s">
        <v>86</v>
      </c>
      <c r="AC16" s="469" t="s">
        <v>13</v>
      </c>
      <c r="AD16" s="106"/>
      <c r="AE16" s="106"/>
      <c r="AF16" s="106"/>
      <c r="AK16" s="105"/>
    </row>
    <row r="17" spans="2:37" s="106" customFormat="1" ht="50.25" customHeight="1">
      <c r="B17" s="120"/>
      <c r="C17" s="264"/>
      <c r="D17" s="264"/>
      <c r="E17" s="264"/>
      <c r="F17" s="163"/>
      <c r="G17" s="106"/>
      <c r="H17" s="453" t="s">
        <v>280</v>
      </c>
      <c r="I17" s="456" t="s">
        <v>936</v>
      </c>
      <c r="J17" s="458"/>
      <c r="K17" s="458"/>
      <c r="L17" s="458"/>
      <c r="M17" s="458"/>
      <c r="N17" s="458"/>
      <c r="O17" s="458"/>
      <c r="P17" s="458"/>
      <c r="Q17" s="458"/>
      <c r="R17" s="461"/>
      <c r="S17" s="202"/>
      <c r="T17" s="208"/>
      <c r="U17" s="226" t="s">
        <v>215</v>
      </c>
      <c r="V17" s="106" t="s">
        <v>803</v>
      </c>
      <c r="W17" s="139" t="s">
        <v>114</v>
      </c>
      <c r="X17" s="139"/>
      <c r="Y17" s="139"/>
      <c r="Z17" s="168"/>
      <c r="AA17" s="414" t="s">
        <v>13</v>
      </c>
      <c r="AB17" s="107" t="s">
        <v>86</v>
      </c>
      <c r="AC17" s="469" t="s">
        <v>13</v>
      </c>
      <c r="AD17" s="106"/>
      <c r="AE17" s="106"/>
      <c r="AF17" s="106"/>
      <c r="AK17" s="105"/>
    </row>
    <row r="18" spans="2:37" s="106" customFormat="1" ht="50.25" customHeight="1">
      <c r="B18" s="120"/>
      <c r="C18" s="264"/>
      <c r="D18" s="264"/>
      <c r="E18" s="264"/>
      <c r="F18" s="163"/>
      <c r="G18" s="106"/>
      <c r="H18" s="453" t="s">
        <v>586</v>
      </c>
      <c r="I18" s="456" t="s">
        <v>818</v>
      </c>
      <c r="J18" s="458"/>
      <c r="K18" s="458"/>
      <c r="L18" s="458"/>
      <c r="M18" s="458"/>
      <c r="N18" s="458"/>
      <c r="O18" s="458"/>
      <c r="P18" s="458"/>
      <c r="Q18" s="458"/>
      <c r="R18" s="461"/>
      <c r="S18" s="202"/>
      <c r="T18" s="208"/>
      <c r="U18" s="226" t="s">
        <v>215</v>
      </c>
      <c r="V18" s="106"/>
      <c r="W18" s="462"/>
      <c r="X18" s="462"/>
      <c r="Y18" s="462"/>
      <c r="Z18" s="106"/>
      <c r="AA18" s="465"/>
      <c r="AB18" s="454"/>
      <c r="AC18" s="470"/>
      <c r="AD18" s="106"/>
      <c r="AE18" s="106"/>
      <c r="AF18" s="106"/>
      <c r="AK18" s="105"/>
    </row>
    <row r="19" spans="2:37" s="106" customFormat="1" ht="50.25" customHeight="1">
      <c r="B19" s="448"/>
      <c r="C19" s="446"/>
      <c r="D19" s="446"/>
      <c r="E19" s="446"/>
      <c r="F19" s="451"/>
      <c r="G19" s="106"/>
      <c r="H19" s="453" t="s">
        <v>273</v>
      </c>
      <c r="I19" s="456" t="s">
        <v>1485</v>
      </c>
      <c r="J19" s="458"/>
      <c r="K19" s="458"/>
      <c r="L19" s="458"/>
      <c r="M19" s="458"/>
      <c r="N19" s="458"/>
      <c r="O19" s="458"/>
      <c r="P19" s="458"/>
      <c r="Q19" s="458"/>
      <c r="R19" s="461"/>
      <c r="S19" s="202"/>
      <c r="T19" s="208"/>
      <c r="U19" s="226" t="s">
        <v>215</v>
      </c>
      <c r="V19" s="106" t="s">
        <v>803</v>
      </c>
      <c r="W19" s="139" t="s">
        <v>1483</v>
      </c>
      <c r="X19" s="139"/>
      <c r="Y19" s="139"/>
      <c r="Z19" s="168"/>
      <c r="AA19" s="414" t="s">
        <v>13</v>
      </c>
      <c r="AB19" s="107" t="s">
        <v>86</v>
      </c>
      <c r="AC19" s="469" t="s">
        <v>13</v>
      </c>
      <c r="AD19" s="106"/>
      <c r="AE19" s="106"/>
      <c r="AF19" s="106"/>
      <c r="AK19" s="105"/>
    </row>
    <row r="20" spans="2:37" s="106" customFormat="1">
      <c r="B20" s="448"/>
      <c r="C20" s="446"/>
      <c r="D20" s="446"/>
      <c r="E20" s="446"/>
      <c r="F20" s="451"/>
      <c r="G20" s="106"/>
      <c r="H20" s="454"/>
      <c r="I20" s="457"/>
      <c r="J20" s="457"/>
      <c r="K20" s="457"/>
      <c r="L20" s="457"/>
      <c r="M20" s="457"/>
      <c r="N20" s="457"/>
      <c r="O20" s="457"/>
      <c r="P20" s="457"/>
      <c r="Q20" s="457"/>
      <c r="R20" s="457"/>
      <c r="S20" s="106"/>
      <c r="T20" s="106"/>
      <c r="U20" s="107"/>
      <c r="V20" s="106"/>
      <c r="W20" s="462"/>
      <c r="X20" s="462"/>
      <c r="Y20" s="462"/>
      <c r="Z20" s="106"/>
      <c r="AA20" s="465"/>
      <c r="AB20" s="454"/>
      <c r="AC20" s="470"/>
      <c r="AD20" s="106"/>
      <c r="AE20" s="106"/>
      <c r="AF20" s="106"/>
      <c r="AK20" s="105"/>
    </row>
    <row r="21" spans="2:37" s="106" customFormat="1">
      <c r="B21" s="448"/>
      <c r="C21" s="446"/>
      <c r="D21" s="446"/>
      <c r="E21" s="446"/>
      <c r="F21" s="451"/>
      <c r="G21" s="106"/>
      <c r="H21" s="455" t="s">
        <v>811</v>
      </c>
      <c r="I21" s="457"/>
      <c r="J21" s="457"/>
      <c r="K21" s="457"/>
      <c r="L21" s="457"/>
      <c r="M21" s="457"/>
      <c r="N21" s="457"/>
      <c r="O21" s="457"/>
      <c r="P21" s="457"/>
      <c r="Q21" s="457"/>
      <c r="R21" s="457"/>
      <c r="S21" s="106"/>
      <c r="T21" s="106"/>
      <c r="U21" s="107"/>
      <c r="V21" s="106"/>
      <c r="W21" s="462"/>
      <c r="X21" s="462"/>
      <c r="Y21" s="462"/>
      <c r="Z21" s="106"/>
      <c r="AA21" s="465"/>
      <c r="AB21" s="454"/>
      <c r="AC21" s="470"/>
      <c r="AD21" s="106"/>
      <c r="AE21" s="106"/>
      <c r="AF21" s="106"/>
      <c r="AK21" s="105"/>
    </row>
    <row r="22" spans="2:37" s="106" customFormat="1" ht="58.5" customHeight="1">
      <c r="B22" s="448"/>
      <c r="C22" s="446"/>
      <c r="D22" s="446"/>
      <c r="E22" s="446"/>
      <c r="F22" s="451"/>
      <c r="G22" s="106"/>
      <c r="H22" s="206" t="s">
        <v>590</v>
      </c>
      <c r="I22" s="218"/>
      <c r="J22" s="218"/>
      <c r="K22" s="218"/>
      <c r="L22" s="459"/>
      <c r="M22" s="206" t="s">
        <v>1068</v>
      </c>
      <c r="N22" s="218"/>
      <c r="O22" s="218"/>
      <c r="P22" s="460"/>
      <c r="Q22" s="460"/>
      <c r="R22" s="460"/>
      <c r="S22" s="460"/>
      <c r="T22" s="460"/>
      <c r="U22" s="226" t="s">
        <v>215</v>
      </c>
      <c r="V22" s="106" t="s">
        <v>803</v>
      </c>
      <c r="W22" s="139" t="s">
        <v>220</v>
      </c>
      <c r="X22" s="139"/>
      <c r="Y22" s="139"/>
      <c r="Z22" s="168"/>
      <c r="AA22" s="414" t="s">
        <v>13</v>
      </c>
      <c r="AB22" s="107" t="s">
        <v>86</v>
      </c>
      <c r="AC22" s="469" t="s">
        <v>13</v>
      </c>
      <c r="AD22" s="106"/>
      <c r="AE22" s="106"/>
      <c r="AF22" s="106"/>
      <c r="AK22" s="105"/>
    </row>
    <row r="23" spans="2:37" s="106" customFormat="1">
      <c r="B23" s="303"/>
      <c r="C23" s="439"/>
      <c r="D23" s="439"/>
      <c r="E23" s="439"/>
      <c r="F23" s="297"/>
      <c r="G23" s="439"/>
      <c r="H23" s="439"/>
      <c r="I23" s="439"/>
      <c r="J23" s="439"/>
      <c r="K23" s="439"/>
      <c r="L23" s="439"/>
      <c r="M23" s="439"/>
      <c r="N23" s="439"/>
      <c r="O23" s="439"/>
      <c r="P23" s="439"/>
      <c r="Q23" s="439"/>
      <c r="R23" s="439"/>
      <c r="S23" s="439"/>
      <c r="T23" s="439"/>
      <c r="U23" s="439"/>
      <c r="V23" s="439"/>
      <c r="W23" s="439"/>
      <c r="X23" s="439"/>
      <c r="Y23" s="439"/>
      <c r="Z23" s="439"/>
      <c r="AA23" s="303"/>
      <c r="AB23" s="439"/>
      <c r="AC23" s="297"/>
      <c r="AD23" s="106"/>
      <c r="AE23" s="106"/>
      <c r="AF23" s="106"/>
      <c r="AK23" s="106"/>
    </row>
    <row r="24" spans="2:37" s="106" customFormat="1" ht="38.25" customHeight="1">
      <c r="B24" s="132" t="s">
        <v>475</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06"/>
      <c r="AE24" s="106"/>
      <c r="AF24" s="106"/>
      <c r="AK24" s="106"/>
    </row>
    <row r="25" spans="2:37" s="106" customFormat="1" ht="47.25" customHeight="1">
      <c r="B25" s="264" t="s">
        <v>1482</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106"/>
      <c r="AE25" s="106"/>
      <c r="AF25" s="106"/>
      <c r="AK25" s="106"/>
    </row>
    <row r="26" spans="2:37" s="106" customFormat="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6"/>
      <c r="AE26" s="106"/>
      <c r="AF26" s="106"/>
      <c r="AK26" s="106"/>
    </row>
    <row r="27" spans="2:37" s="104" customFormat="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K27" s="104"/>
    </row>
    <row r="38" spans="3:32">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row>
    <row r="39" spans="3:32">
      <c r="C39" s="450"/>
    </row>
    <row r="122" spans="3:7">
      <c r="C122" s="449"/>
      <c r="D122" s="449"/>
      <c r="E122" s="449"/>
      <c r="F122" s="449"/>
      <c r="G122" s="449"/>
    </row>
    <row r="123" spans="3:7">
      <c r="C123" s="450"/>
    </row>
  </sheetData>
  <mergeCells count="27">
    <mergeCell ref="B5:AC5"/>
    <mergeCell ref="B7:F7"/>
    <mergeCell ref="G7:AC7"/>
    <mergeCell ref="B8:F8"/>
    <mergeCell ref="B9:F9"/>
    <mergeCell ref="B10:F10"/>
    <mergeCell ref="H13:Y13"/>
    <mergeCell ref="I15:R15"/>
    <mergeCell ref="S15:T15"/>
    <mergeCell ref="I16:R16"/>
    <mergeCell ref="S16:T16"/>
    <mergeCell ref="W16:Z16"/>
    <mergeCell ref="I17:R17"/>
    <mergeCell ref="S17:T17"/>
    <mergeCell ref="W17:Z17"/>
    <mergeCell ref="I18:R18"/>
    <mergeCell ref="S18:T18"/>
    <mergeCell ref="I19:R19"/>
    <mergeCell ref="S19:T19"/>
    <mergeCell ref="W19:Z19"/>
    <mergeCell ref="H22:L22"/>
    <mergeCell ref="M22:O22"/>
    <mergeCell ref="P22:T22"/>
    <mergeCell ref="W22:Z22"/>
    <mergeCell ref="B24:AC24"/>
    <mergeCell ref="B25:AC25"/>
    <mergeCell ref="B13:F17"/>
  </mergeCells>
  <phoneticPr fontId="7"/>
  <dataValidations count="1">
    <dataValidation type="list" allowBlank="1" showDropDown="0" showInputMessage="1" showErrorMessage="1" sqref="H8:H10 M8 R8:R10 AA16:AA17 AC16:AC17 AA19 AC19 AA22 AC22">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9"/>
  <dimension ref="A1:S68"/>
  <sheetViews>
    <sheetView view="pageBreakPreview" zoomScaleSheetLayoutView="100" workbookViewId="0">
      <selection activeCell="A5" sqref="A5:D5"/>
    </sheetView>
  </sheetViews>
  <sheetFormatPr defaultRowHeight="13.5"/>
  <cols>
    <col min="1" max="1" width="2.875" style="471" customWidth="1"/>
    <col min="2" max="2" width="3" style="471" customWidth="1"/>
    <col min="3" max="19" width="7.83203125" style="471" customWidth="1"/>
    <col min="20" max="16384" width="9" style="471" customWidth="1"/>
  </cols>
  <sheetData>
    <row r="1" spans="1:19" ht="15.4" customHeight="1">
      <c r="C1" s="471" t="s">
        <v>977</v>
      </c>
      <c r="Q1" s="537"/>
      <c r="S1" s="537"/>
    </row>
    <row r="2" spans="1:19" ht="15.4" customHeight="1">
      <c r="Q2" s="537"/>
    </row>
    <row r="3" spans="1:19" ht="15.4" customHeight="1">
      <c r="A3" s="281" t="s">
        <v>271</v>
      </c>
      <c r="B3" s="281"/>
      <c r="C3" s="281"/>
      <c r="D3" s="281"/>
      <c r="E3" s="281"/>
      <c r="F3" s="281"/>
      <c r="G3" s="281"/>
      <c r="H3" s="281"/>
      <c r="I3" s="281"/>
      <c r="J3" s="281"/>
      <c r="K3" s="281"/>
      <c r="L3" s="281"/>
      <c r="M3" s="281"/>
      <c r="N3" s="281"/>
      <c r="O3" s="281"/>
      <c r="P3" s="281"/>
      <c r="Q3" s="281"/>
    </row>
    <row r="4" spans="1:19" s="471" customFormat="1" ht="15.4" customHeight="1">
      <c r="A4" s="471"/>
      <c r="B4" s="471"/>
      <c r="C4" s="471"/>
      <c r="D4" s="471"/>
      <c r="E4" s="471"/>
      <c r="F4" s="471"/>
      <c r="G4" s="471"/>
      <c r="H4" s="471"/>
      <c r="I4" s="471"/>
      <c r="J4" s="471"/>
      <c r="K4" s="471"/>
      <c r="L4" s="471"/>
      <c r="M4" s="471"/>
      <c r="N4" s="471"/>
      <c r="O4" s="471"/>
      <c r="P4" s="471"/>
      <c r="Q4" s="471"/>
      <c r="R4" s="471"/>
      <c r="S4" s="471"/>
    </row>
    <row r="5" spans="1:19" s="471" customFormat="1" ht="22.5" customHeight="1">
      <c r="A5" s="301" t="s">
        <v>932</v>
      </c>
      <c r="B5" s="480"/>
      <c r="C5" s="480"/>
      <c r="D5" s="306"/>
      <c r="E5" s="301"/>
      <c r="F5" s="480"/>
      <c r="G5" s="480"/>
      <c r="H5" s="480"/>
      <c r="I5" s="480"/>
      <c r="J5" s="480"/>
      <c r="K5" s="480"/>
      <c r="L5" s="480"/>
      <c r="M5" s="480"/>
      <c r="N5" s="480"/>
      <c r="O5" s="480"/>
      <c r="P5" s="480"/>
      <c r="Q5" s="306"/>
      <c r="R5" s="471"/>
      <c r="S5" s="471"/>
    </row>
    <row r="6" spans="1:19" s="471" customFormat="1" ht="22.5" customHeight="1">
      <c r="A6" s="330" t="s">
        <v>933</v>
      </c>
      <c r="B6" s="359"/>
      <c r="C6" s="359"/>
      <c r="D6" s="502"/>
      <c r="E6" s="510" t="s">
        <v>206</v>
      </c>
      <c r="F6" s="485" t="s">
        <v>24</v>
      </c>
      <c r="G6" s="485"/>
      <c r="H6" s="485"/>
      <c r="I6" s="485"/>
      <c r="J6" s="515" t="s">
        <v>126</v>
      </c>
      <c r="K6" s="485" t="s">
        <v>291</v>
      </c>
      <c r="L6" s="485"/>
      <c r="M6" s="485"/>
      <c r="N6" s="485"/>
      <c r="O6" s="485"/>
      <c r="P6" s="485"/>
      <c r="Q6" s="500"/>
      <c r="R6" s="471"/>
      <c r="S6" s="471"/>
    </row>
    <row r="7" spans="1:19" s="471" customFormat="1" ht="15.4" customHeight="1">
      <c r="A7" s="471"/>
      <c r="B7" s="471"/>
      <c r="C7" s="471"/>
      <c r="D7" s="471"/>
      <c r="E7" s="471"/>
      <c r="F7" s="471"/>
      <c r="G7" s="471"/>
      <c r="H7" s="471"/>
      <c r="I7" s="471"/>
      <c r="J7" s="471"/>
      <c r="K7" s="471"/>
      <c r="L7" s="471"/>
      <c r="M7" s="471"/>
      <c r="N7" s="471"/>
      <c r="O7" s="471"/>
      <c r="P7" s="471"/>
      <c r="Q7" s="471"/>
      <c r="R7" s="471"/>
      <c r="S7" s="471"/>
    </row>
    <row r="8" spans="1:19" s="471" customFormat="1" ht="15.4" customHeight="1">
      <c r="A8" s="471"/>
      <c r="B8" s="471"/>
      <c r="C8" s="471"/>
      <c r="D8" s="471"/>
      <c r="E8" s="471"/>
      <c r="F8" s="471"/>
      <c r="G8" s="471"/>
      <c r="H8" s="471"/>
      <c r="I8" s="471"/>
      <c r="J8" s="471"/>
      <c r="K8" s="471"/>
      <c r="L8" s="471"/>
      <c r="M8" s="471"/>
      <c r="N8" s="471"/>
      <c r="O8" s="471"/>
      <c r="P8" s="471"/>
      <c r="Q8" s="471"/>
      <c r="R8" s="471"/>
      <c r="S8" s="471"/>
    </row>
    <row r="9" spans="1:19" s="471" customFormat="1" ht="15.4" customHeight="1">
      <c r="A9" s="471" t="s">
        <v>1310</v>
      </c>
      <c r="B9" s="471"/>
      <c r="C9" s="471"/>
      <c r="D9" s="471"/>
      <c r="E9" s="471"/>
      <c r="F9" s="471"/>
      <c r="G9" s="471"/>
      <c r="H9" s="471"/>
      <c r="I9" s="471"/>
      <c r="J9" s="471"/>
      <c r="K9" s="471"/>
      <c r="L9" s="471"/>
      <c r="M9" s="471"/>
      <c r="N9" s="471"/>
      <c r="O9" s="471"/>
      <c r="P9" s="471"/>
      <c r="Q9" s="485"/>
      <c r="R9" s="485"/>
      <c r="S9" s="485"/>
    </row>
    <row r="10" spans="1:19" s="471" customFormat="1" ht="15.4" customHeight="1">
      <c r="A10" s="473"/>
      <c r="B10" s="481"/>
      <c r="C10" s="481"/>
      <c r="D10" s="481"/>
      <c r="E10" s="481"/>
      <c r="F10" s="481"/>
      <c r="G10" s="481"/>
      <c r="H10" s="481"/>
      <c r="I10" s="481"/>
      <c r="J10" s="481"/>
      <c r="K10" s="481"/>
      <c r="L10" s="481"/>
      <c r="M10" s="481"/>
      <c r="N10" s="481"/>
      <c r="O10" s="481"/>
      <c r="P10" s="481"/>
      <c r="Q10" s="479"/>
      <c r="R10" s="471"/>
      <c r="S10" s="534"/>
    </row>
    <row r="11" spans="1:19" s="471" customFormat="1" ht="15.95" customHeight="1">
      <c r="A11" s="474" t="s">
        <v>222</v>
      </c>
      <c r="B11" s="305" t="s">
        <v>1102</v>
      </c>
      <c r="C11" s="305"/>
      <c r="D11" s="305"/>
      <c r="E11" s="305"/>
      <c r="F11" s="305"/>
      <c r="G11" s="305"/>
      <c r="H11" s="305"/>
      <c r="I11" s="305"/>
      <c r="J11" s="305"/>
      <c r="K11" s="305"/>
      <c r="L11" s="305"/>
      <c r="M11" s="305"/>
      <c r="N11" s="305"/>
      <c r="O11" s="305"/>
      <c r="P11" s="305"/>
      <c r="Q11" s="305"/>
      <c r="R11" s="471"/>
      <c r="S11" s="535"/>
    </row>
    <row r="12" spans="1:19" s="471" customFormat="1" ht="27.4" customHeight="1">
      <c r="A12" s="475"/>
      <c r="B12" s="482"/>
      <c r="C12" s="494" t="s">
        <v>636</v>
      </c>
      <c r="D12" s="503"/>
      <c r="E12" s="511"/>
      <c r="F12" s="487" t="s">
        <v>642</v>
      </c>
      <c r="G12" s="487" t="s">
        <v>642</v>
      </c>
      <c r="H12" s="487" t="s">
        <v>642</v>
      </c>
      <c r="I12" s="487" t="s">
        <v>642</v>
      </c>
      <c r="J12" s="487" t="s">
        <v>642</v>
      </c>
      <c r="K12" s="487" t="s">
        <v>642</v>
      </c>
      <c r="L12" s="521" t="s">
        <v>1326</v>
      </c>
      <c r="M12" s="471"/>
      <c r="N12" s="471"/>
      <c r="O12" s="471"/>
      <c r="P12" s="471"/>
      <c r="Q12" s="471"/>
      <c r="R12" s="471"/>
      <c r="S12" s="535"/>
    </row>
    <row r="13" spans="1:19" s="471" customFormat="1" ht="37.5" customHeight="1">
      <c r="A13" s="475"/>
      <c r="B13" s="483" t="s">
        <v>206</v>
      </c>
      <c r="C13" s="495" t="s">
        <v>1322</v>
      </c>
      <c r="D13" s="504"/>
      <c r="E13" s="512"/>
      <c r="F13" s="512"/>
      <c r="G13" s="512"/>
      <c r="H13" s="512"/>
      <c r="I13" s="512"/>
      <c r="J13" s="512"/>
      <c r="K13" s="512"/>
      <c r="L13" s="522">
        <f>SUM(F13:K13)</f>
        <v>0</v>
      </c>
      <c r="M13" s="479" t="s">
        <v>392</v>
      </c>
      <c r="N13" s="279" t="s">
        <v>1333</v>
      </c>
      <c r="O13" s="471"/>
      <c r="P13" s="471"/>
      <c r="Q13" s="471"/>
      <c r="R13" s="471"/>
      <c r="S13" s="535"/>
    </row>
    <row r="14" spans="1:19" s="471" customFormat="1" ht="42" customHeight="1">
      <c r="A14" s="475"/>
      <c r="B14" s="484" t="s">
        <v>126</v>
      </c>
      <c r="C14" s="496" t="s">
        <v>1323</v>
      </c>
      <c r="D14" s="505"/>
      <c r="E14" s="513"/>
      <c r="F14" s="512"/>
      <c r="G14" s="512"/>
      <c r="H14" s="512"/>
      <c r="I14" s="512"/>
      <c r="J14" s="512"/>
      <c r="K14" s="512"/>
      <c r="L14" s="523">
        <f>SUM(F14:K14)</f>
        <v>0</v>
      </c>
      <c r="M14" s="479" t="s">
        <v>1327</v>
      </c>
      <c r="N14" s="530"/>
      <c r="O14" s="471" t="s">
        <v>285</v>
      </c>
      <c r="P14" s="281" t="s">
        <v>1079</v>
      </c>
      <c r="Q14" s="538" t="s">
        <v>1329</v>
      </c>
      <c r="R14" s="538"/>
      <c r="S14" s="535"/>
    </row>
    <row r="15" spans="1:19" s="471" customFormat="1" ht="18" customHeight="1">
      <c r="A15" s="475"/>
      <c r="B15" s="479"/>
      <c r="C15" s="479"/>
      <c r="D15" s="277"/>
      <c r="E15" s="277"/>
      <c r="F15" s="277"/>
      <c r="G15" s="277"/>
      <c r="H15" s="277"/>
      <c r="I15" s="277"/>
      <c r="J15" s="277"/>
      <c r="K15" s="277"/>
      <c r="L15" s="277"/>
      <c r="M15" s="277"/>
      <c r="N15" s="277"/>
      <c r="O15" s="277"/>
      <c r="P15" s="479"/>
      <c r="Q15" s="538"/>
      <c r="R15" s="471"/>
      <c r="S15" s="535"/>
    </row>
    <row r="16" spans="1:19" s="471" customFormat="1" ht="15.4" customHeight="1">
      <c r="A16" s="474" t="s">
        <v>1311</v>
      </c>
      <c r="B16" s="305" t="s">
        <v>1016</v>
      </c>
      <c r="C16" s="305"/>
      <c r="D16" s="305"/>
      <c r="E16" s="305"/>
      <c r="F16" s="305"/>
      <c r="G16" s="305"/>
      <c r="H16" s="305"/>
      <c r="I16" s="305"/>
      <c r="J16" s="305"/>
      <c r="K16" s="305"/>
      <c r="L16" s="305"/>
      <c r="M16" s="305"/>
      <c r="N16" s="305"/>
      <c r="O16" s="305"/>
      <c r="P16" s="305"/>
      <c r="Q16" s="305"/>
      <c r="R16" s="471"/>
      <c r="S16" s="535"/>
    </row>
    <row r="17" spans="1:19" s="471" customFormat="1" ht="27.4" customHeight="1">
      <c r="A17" s="475"/>
      <c r="B17" s="482"/>
      <c r="C17" s="494" t="s">
        <v>636</v>
      </c>
      <c r="D17" s="503"/>
      <c r="E17" s="511"/>
      <c r="F17" s="487" t="s">
        <v>642</v>
      </c>
      <c r="G17" s="487" t="s">
        <v>642</v>
      </c>
      <c r="H17" s="487" t="s">
        <v>642</v>
      </c>
      <c r="I17" s="487" t="s">
        <v>642</v>
      </c>
      <c r="J17" s="487" t="s">
        <v>642</v>
      </c>
      <c r="K17" s="487" t="s">
        <v>642</v>
      </c>
      <c r="L17" s="487" t="s">
        <v>642</v>
      </c>
      <c r="M17" s="487" t="s">
        <v>642</v>
      </c>
      <c r="N17" s="487" t="s">
        <v>642</v>
      </c>
      <c r="O17" s="487" t="s">
        <v>642</v>
      </c>
      <c r="P17" s="487" t="s">
        <v>642</v>
      </c>
      <c r="Q17" s="487" t="s">
        <v>642</v>
      </c>
      <c r="R17" s="521" t="s">
        <v>1326</v>
      </c>
      <c r="S17" s="535"/>
    </row>
    <row r="18" spans="1:19" s="471" customFormat="1" ht="37.5" customHeight="1">
      <c r="A18" s="475"/>
      <c r="B18" s="483" t="s">
        <v>206</v>
      </c>
      <c r="C18" s="495" t="s">
        <v>1322</v>
      </c>
      <c r="D18" s="504"/>
      <c r="E18" s="512"/>
      <c r="F18" s="512"/>
      <c r="G18" s="512"/>
      <c r="H18" s="512"/>
      <c r="I18" s="512"/>
      <c r="J18" s="512"/>
      <c r="K18" s="512"/>
      <c r="L18" s="512"/>
      <c r="M18" s="512"/>
      <c r="N18" s="512"/>
      <c r="O18" s="512"/>
      <c r="P18" s="512"/>
      <c r="Q18" s="512"/>
      <c r="R18" s="523">
        <f>SUM(F18:Q18)</f>
        <v>0</v>
      </c>
      <c r="S18" s="535" t="s">
        <v>392</v>
      </c>
    </row>
    <row r="19" spans="1:19" s="471" customFormat="1" ht="42" customHeight="1">
      <c r="A19" s="475"/>
      <c r="B19" s="484" t="s">
        <v>126</v>
      </c>
      <c r="C19" s="496" t="s">
        <v>1323</v>
      </c>
      <c r="D19" s="505"/>
      <c r="E19" s="513"/>
      <c r="F19" s="514"/>
      <c r="G19" s="514"/>
      <c r="H19" s="514"/>
      <c r="I19" s="514"/>
      <c r="J19" s="514"/>
      <c r="K19" s="514"/>
      <c r="L19" s="512"/>
      <c r="M19" s="512"/>
      <c r="N19" s="512"/>
      <c r="O19" s="512"/>
      <c r="P19" s="512"/>
      <c r="Q19" s="512"/>
      <c r="R19" s="523">
        <f>SUM(F19:Q19)</f>
        <v>0</v>
      </c>
      <c r="S19" s="535" t="s">
        <v>1327</v>
      </c>
    </row>
    <row r="20" spans="1:19" s="471" customFormat="1" ht="18" customHeight="1">
      <c r="A20" s="475"/>
      <c r="B20" s="479"/>
      <c r="C20" s="479"/>
      <c r="D20" s="277"/>
      <c r="E20" s="277"/>
      <c r="F20" s="277"/>
      <c r="G20" s="277"/>
      <c r="H20" s="277"/>
      <c r="I20" s="277"/>
      <c r="J20" s="277"/>
      <c r="K20" s="277"/>
      <c r="L20" s="277"/>
      <c r="M20" s="277"/>
      <c r="N20" s="279" t="s">
        <v>1333</v>
      </c>
      <c r="O20" s="471"/>
      <c r="P20" s="471"/>
      <c r="Q20" s="479"/>
      <c r="R20" s="471"/>
      <c r="S20" s="535"/>
    </row>
    <row r="21" spans="1:19" s="471" customFormat="1" ht="42" customHeight="1">
      <c r="A21" s="475"/>
      <c r="B21" s="479"/>
      <c r="C21" s="479"/>
      <c r="D21" s="277"/>
      <c r="E21" s="277"/>
      <c r="F21" s="277"/>
      <c r="G21" s="277"/>
      <c r="H21" s="277"/>
      <c r="I21" s="277"/>
      <c r="J21" s="277"/>
      <c r="K21" s="277"/>
      <c r="L21" s="277"/>
      <c r="M21" s="277"/>
      <c r="N21" s="530"/>
      <c r="O21" s="471" t="s">
        <v>285</v>
      </c>
      <c r="P21" s="281" t="s">
        <v>1079</v>
      </c>
      <c r="Q21" s="538" t="s">
        <v>1329</v>
      </c>
      <c r="R21" s="538"/>
      <c r="S21" s="535"/>
    </row>
    <row r="22" spans="1:19" s="471" customFormat="1" ht="18" customHeight="1">
      <c r="A22" s="475"/>
      <c r="B22" s="479"/>
      <c r="C22" s="479"/>
      <c r="D22" s="277"/>
      <c r="E22" s="277"/>
      <c r="F22" s="277"/>
      <c r="G22" s="277"/>
      <c r="H22" s="277"/>
      <c r="I22" s="277"/>
      <c r="J22" s="277"/>
      <c r="K22" s="277"/>
      <c r="L22" s="277"/>
      <c r="M22" s="277"/>
      <c r="N22" s="479"/>
      <c r="O22" s="471"/>
      <c r="P22" s="471"/>
      <c r="Q22" s="539"/>
      <c r="R22" s="471"/>
      <c r="S22" s="535"/>
    </row>
    <row r="23" spans="1:19" s="471" customFormat="1" ht="15.4" customHeight="1">
      <c r="A23" s="474" t="s">
        <v>1312</v>
      </c>
      <c r="B23" s="305" t="s">
        <v>1315</v>
      </c>
      <c r="C23" s="305"/>
      <c r="D23" s="305"/>
      <c r="E23" s="305"/>
      <c r="F23" s="305"/>
      <c r="G23" s="305"/>
      <c r="H23" s="305"/>
      <c r="I23" s="305"/>
      <c r="J23" s="305"/>
      <c r="K23" s="305"/>
      <c r="L23" s="305"/>
      <c r="M23" s="305"/>
      <c r="N23" s="305"/>
      <c r="O23" s="305"/>
      <c r="P23" s="305"/>
      <c r="Q23" s="305"/>
      <c r="R23" s="471"/>
      <c r="S23" s="535"/>
    </row>
    <row r="24" spans="1:19" s="471" customFormat="1" ht="27.4" customHeight="1">
      <c r="A24" s="475"/>
      <c r="B24" s="482"/>
      <c r="C24" s="494" t="s">
        <v>636</v>
      </c>
      <c r="D24" s="503"/>
      <c r="E24" s="511"/>
      <c r="F24" s="487" t="s">
        <v>642</v>
      </c>
      <c r="G24" s="487" t="s">
        <v>642</v>
      </c>
      <c r="H24" s="487" t="s">
        <v>642</v>
      </c>
      <c r="I24" s="487" t="s">
        <v>642</v>
      </c>
      <c r="J24" s="487" t="s">
        <v>642</v>
      </c>
      <c r="K24" s="487" t="s">
        <v>642</v>
      </c>
      <c r="L24" s="521" t="s">
        <v>1326</v>
      </c>
      <c r="M24" s="471"/>
      <c r="N24" s="471"/>
      <c r="O24" s="471"/>
      <c r="P24" s="471"/>
      <c r="Q24" s="471"/>
      <c r="R24" s="471"/>
      <c r="S24" s="535"/>
    </row>
    <row r="25" spans="1:19" s="471" customFormat="1" ht="37.5" customHeight="1">
      <c r="A25" s="475"/>
      <c r="B25" s="483" t="s">
        <v>206</v>
      </c>
      <c r="C25" s="495" t="s">
        <v>1322</v>
      </c>
      <c r="D25" s="504"/>
      <c r="E25" s="512"/>
      <c r="F25" s="512"/>
      <c r="G25" s="512"/>
      <c r="H25" s="512"/>
      <c r="I25" s="512"/>
      <c r="J25" s="512"/>
      <c r="K25" s="512"/>
      <c r="L25" s="523">
        <f>SUM(F25:K25)</f>
        <v>0</v>
      </c>
      <c r="M25" s="479" t="s">
        <v>1328</v>
      </c>
      <c r="N25" s="279" t="s">
        <v>1335</v>
      </c>
      <c r="O25" s="471"/>
      <c r="P25" s="471"/>
      <c r="Q25" s="471"/>
      <c r="R25" s="471"/>
      <c r="S25" s="535"/>
    </row>
    <row r="26" spans="1:19" s="471" customFormat="1" ht="43.5" customHeight="1">
      <c r="A26" s="475"/>
      <c r="B26" s="484" t="s">
        <v>126</v>
      </c>
      <c r="C26" s="496" t="s">
        <v>1324</v>
      </c>
      <c r="D26" s="505"/>
      <c r="E26" s="513"/>
      <c r="F26" s="512"/>
      <c r="G26" s="512"/>
      <c r="H26" s="512"/>
      <c r="I26" s="512"/>
      <c r="J26" s="512"/>
      <c r="K26" s="512"/>
      <c r="L26" s="523">
        <f>SUM(F26:K26)</f>
        <v>0</v>
      </c>
      <c r="M26" s="479" t="s">
        <v>282</v>
      </c>
      <c r="N26" s="530"/>
      <c r="O26" s="471" t="s">
        <v>285</v>
      </c>
      <c r="P26" s="281" t="s">
        <v>1079</v>
      </c>
      <c r="Q26" s="538" t="s">
        <v>926</v>
      </c>
      <c r="R26" s="538"/>
      <c r="S26" s="535"/>
    </row>
    <row r="27" spans="1:19" s="471" customFormat="1" ht="18" customHeight="1">
      <c r="A27" s="475"/>
      <c r="B27" s="277"/>
      <c r="C27" s="497"/>
      <c r="D27" s="497"/>
      <c r="E27" s="497"/>
      <c r="F27" s="471"/>
      <c r="G27" s="471"/>
      <c r="H27" s="471"/>
      <c r="I27" s="471"/>
      <c r="J27" s="471"/>
      <c r="K27" s="471"/>
      <c r="L27" s="277"/>
      <c r="M27" s="479"/>
      <c r="N27" s="471"/>
      <c r="O27" s="471"/>
      <c r="P27" s="471"/>
      <c r="Q27" s="539"/>
      <c r="R27" s="471"/>
      <c r="S27" s="535"/>
    </row>
    <row r="28" spans="1:19" s="471" customFormat="1" ht="15.4" customHeight="1">
      <c r="A28" s="474" t="s">
        <v>74</v>
      </c>
      <c r="B28" s="305" t="s">
        <v>1316</v>
      </c>
      <c r="C28" s="305"/>
      <c r="D28" s="305"/>
      <c r="E28" s="305"/>
      <c r="F28" s="305"/>
      <c r="G28" s="305"/>
      <c r="H28" s="305"/>
      <c r="I28" s="305"/>
      <c r="J28" s="305"/>
      <c r="K28" s="305"/>
      <c r="L28" s="305"/>
      <c r="M28" s="305"/>
      <c r="N28" s="305"/>
      <c r="O28" s="305"/>
      <c r="P28" s="305"/>
      <c r="Q28" s="305"/>
      <c r="R28" s="542"/>
      <c r="S28" s="535"/>
    </row>
    <row r="29" spans="1:19" s="471" customFormat="1" ht="27.4" customHeight="1">
      <c r="A29" s="475"/>
      <c r="B29" s="482"/>
      <c r="C29" s="494" t="s">
        <v>636</v>
      </c>
      <c r="D29" s="503"/>
      <c r="E29" s="511"/>
      <c r="F29" s="487" t="s">
        <v>642</v>
      </c>
      <c r="G29" s="487" t="s">
        <v>642</v>
      </c>
      <c r="H29" s="487" t="s">
        <v>642</v>
      </c>
      <c r="I29" s="487" t="s">
        <v>642</v>
      </c>
      <c r="J29" s="487" t="s">
        <v>642</v>
      </c>
      <c r="K29" s="487" t="s">
        <v>642</v>
      </c>
      <c r="L29" s="487" t="s">
        <v>642</v>
      </c>
      <c r="M29" s="487" t="s">
        <v>642</v>
      </c>
      <c r="N29" s="487" t="s">
        <v>642</v>
      </c>
      <c r="O29" s="487" t="s">
        <v>642</v>
      </c>
      <c r="P29" s="487" t="s">
        <v>642</v>
      </c>
      <c r="Q29" s="487" t="s">
        <v>642</v>
      </c>
      <c r="R29" s="521" t="s">
        <v>1326</v>
      </c>
      <c r="S29" s="535"/>
    </row>
    <row r="30" spans="1:19" s="471" customFormat="1" ht="37.5" customHeight="1">
      <c r="A30" s="475"/>
      <c r="B30" s="483" t="s">
        <v>206</v>
      </c>
      <c r="C30" s="495" t="s">
        <v>1322</v>
      </c>
      <c r="D30" s="504"/>
      <c r="E30" s="512"/>
      <c r="F30" s="512"/>
      <c r="G30" s="512"/>
      <c r="H30" s="512"/>
      <c r="I30" s="512"/>
      <c r="J30" s="512"/>
      <c r="K30" s="512"/>
      <c r="L30" s="512"/>
      <c r="M30" s="512"/>
      <c r="N30" s="512"/>
      <c r="O30" s="512"/>
      <c r="P30" s="512"/>
      <c r="Q30" s="512"/>
      <c r="R30" s="523">
        <f>SUM(F30:Q30)</f>
        <v>0</v>
      </c>
      <c r="S30" s="535" t="s">
        <v>1328</v>
      </c>
    </row>
    <row r="31" spans="1:19" s="471" customFormat="1" ht="43.5" customHeight="1">
      <c r="A31" s="475"/>
      <c r="B31" s="484" t="s">
        <v>126</v>
      </c>
      <c r="C31" s="496" t="s">
        <v>1324</v>
      </c>
      <c r="D31" s="505"/>
      <c r="E31" s="513"/>
      <c r="F31" s="514"/>
      <c r="G31" s="514"/>
      <c r="H31" s="514"/>
      <c r="I31" s="514"/>
      <c r="J31" s="514"/>
      <c r="K31" s="514"/>
      <c r="L31" s="512"/>
      <c r="M31" s="512"/>
      <c r="N31" s="512"/>
      <c r="O31" s="512"/>
      <c r="P31" s="512"/>
      <c r="Q31" s="512"/>
      <c r="R31" s="523">
        <f>SUM(F31:Q31)</f>
        <v>0</v>
      </c>
      <c r="S31" s="535" t="s">
        <v>282</v>
      </c>
    </row>
    <row r="32" spans="1:19" s="471" customFormat="1" ht="18" customHeight="1">
      <c r="A32" s="475"/>
      <c r="B32" s="479"/>
      <c r="C32" s="479"/>
      <c r="D32" s="277"/>
      <c r="E32" s="277"/>
      <c r="F32" s="277"/>
      <c r="G32" s="277"/>
      <c r="H32" s="277"/>
      <c r="I32" s="277"/>
      <c r="J32" s="277"/>
      <c r="K32" s="277"/>
      <c r="L32" s="277"/>
      <c r="M32" s="277"/>
      <c r="N32" s="279" t="s">
        <v>1335</v>
      </c>
      <c r="O32" s="471"/>
      <c r="P32" s="471"/>
      <c r="Q32" s="479"/>
      <c r="R32" s="471"/>
      <c r="S32" s="535"/>
    </row>
    <row r="33" spans="1:19" s="471" customFormat="1" ht="42" customHeight="1">
      <c r="A33" s="475"/>
      <c r="B33" s="479"/>
      <c r="C33" s="479"/>
      <c r="D33" s="277"/>
      <c r="E33" s="277"/>
      <c r="F33" s="277"/>
      <c r="G33" s="277"/>
      <c r="H33" s="277"/>
      <c r="I33" s="277"/>
      <c r="J33" s="277"/>
      <c r="K33" s="277"/>
      <c r="L33" s="277"/>
      <c r="M33" s="277"/>
      <c r="N33" s="530"/>
      <c r="O33" s="479" t="s">
        <v>285</v>
      </c>
      <c r="P33" s="479" t="s">
        <v>1079</v>
      </c>
      <c r="Q33" s="538" t="s">
        <v>926</v>
      </c>
      <c r="R33" s="538"/>
      <c r="S33" s="535"/>
    </row>
    <row r="34" spans="1:19" s="471" customFormat="1" ht="18" customHeight="1">
      <c r="A34" s="476"/>
      <c r="B34" s="485"/>
      <c r="C34" s="485"/>
      <c r="D34" s="359"/>
      <c r="E34" s="359"/>
      <c r="F34" s="359"/>
      <c r="G34" s="359"/>
      <c r="H34" s="359"/>
      <c r="I34" s="359"/>
      <c r="J34" s="359"/>
      <c r="K34" s="359"/>
      <c r="L34" s="359"/>
      <c r="M34" s="359"/>
      <c r="N34" s="359"/>
      <c r="O34" s="359"/>
      <c r="P34" s="485"/>
      <c r="Q34" s="540"/>
      <c r="R34" s="485"/>
      <c r="S34" s="500"/>
    </row>
    <row r="35" spans="1:19" s="471" customFormat="1" ht="18" customHeight="1">
      <c r="A35" s="473"/>
      <c r="B35" s="481"/>
      <c r="C35" s="481"/>
      <c r="D35" s="501"/>
      <c r="E35" s="501"/>
      <c r="F35" s="501"/>
      <c r="G35" s="501"/>
      <c r="H35" s="501"/>
      <c r="I35" s="501"/>
      <c r="J35" s="501"/>
      <c r="K35" s="501"/>
      <c r="L35" s="501"/>
      <c r="M35" s="501"/>
      <c r="N35" s="501"/>
      <c r="O35" s="501"/>
      <c r="P35" s="481"/>
      <c r="Q35" s="541"/>
      <c r="R35" s="481"/>
      <c r="S35" s="534"/>
    </row>
    <row r="36" spans="1:19" s="471" customFormat="1" ht="15.4" customHeight="1">
      <c r="A36" s="474" t="s">
        <v>1314</v>
      </c>
      <c r="B36" s="486" t="s">
        <v>597</v>
      </c>
      <c r="C36" s="486"/>
      <c r="D36" s="486"/>
      <c r="E36" s="486"/>
      <c r="F36" s="486"/>
      <c r="G36" s="486"/>
      <c r="H36" s="486"/>
      <c r="I36" s="486"/>
      <c r="J36" s="486"/>
      <c r="K36" s="486"/>
      <c r="L36" s="486"/>
      <c r="M36" s="486"/>
      <c r="N36" s="486"/>
      <c r="O36" s="486"/>
      <c r="P36" s="486"/>
      <c r="Q36" s="486"/>
      <c r="R36" s="486"/>
      <c r="S36" s="543"/>
    </row>
    <row r="37" spans="1:19" s="471" customFormat="1" ht="15.4" customHeight="1">
      <c r="A37" s="475"/>
      <c r="B37" s="487" t="s">
        <v>636</v>
      </c>
      <c r="C37" s="487"/>
      <c r="D37" s="506" t="s">
        <v>270</v>
      </c>
      <c r="E37" s="487"/>
      <c r="F37" s="487"/>
      <c r="G37" s="506" t="s">
        <v>1013</v>
      </c>
      <c r="H37" s="487"/>
      <c r="I37" s="487"/>
      <c r="J37" s="516" t="s">
        <v>1066</v>
      </c>
      <c r="K37" s="516"/>
      <c r="L37" s="516"/>
      <c r="M37" s="516" t="s">
        <v>1330</v>
      </c>
      <c r="N37" s="516"/>
      <c r="O37" s="516"/>
      <c r="P37" s="479"/>
      <c r="Q37" s="479"/>
      <c r="R37" s="479"/>
      <c r="S37" s="535"/>
    </row>
    <row r="38" spans="1:19" s="471" customFormat="1" ht="15.4" customHeight="1">
      <c r="A38" s="475"/>
      <c r="B38" s="487"/>
      <c r="C38" s="487"/>
      <c r="D38" s="506"/>
      <c r="E38" s="487"/>
      <c r="F38" s="487"/>
      <c r="G38" s="506"/>
      <c r="H38" s="487"/>
      <c r="I38" s="487"/>
      <c r="J38" s="516"/>
      <c r="K38" s="516"/>
      <c r="L38" s="516"/>
      <c r="M38" s="516"/>
      <c r="N38" s="516"/>
      <c r="O38" s="516"/>
      <c r="P38" s="479"/>
      <c r="Q38" s="479"/>
      <c r="R38" s="479"/>
      <c r="S38" s="535"/>
    </row>
    <row r="39" spans="1:19" s="471" customFormat="1" ht="15.4" customHeight="1">
      <c r="A39" s="475"/>
      <c r="B39" s="487"/>
      <c r="C39" s="487"/>
      <c r="D39" s="487"/>
      <c r="E39" s="487"/>
      <c r="F39" s="487"/>
      <c r="G39" s="487"/>
      <c r="H39" s="487"/>
      <c r="I39" s="487"/>
      <c r="J39" s="516"/>
      <c r="K39" s="516"/>
      <c r="L39" s="516"/>
      <c r="M39" s="516"/>
      <c r="N39" s="516"/>
      <c r="O39" s="516"/>
      <c r="P39" s="479"/>
      <c r="Q39" s="479"/>
      <c r="R39" s="479"/>
      <c r="S39" s="535"/>
    </row>
    <row r="40" spans="1:19" s="471" customFormat="1" ht="18" customHeight="1">
      <c r="A40" s="475"/>
      <c r="B40" s="488"/>
      <c r="C40" s="498" t="s">
        <v>1047</v>
      </c>
      <c r="D40" s="507"/>
      <c r="E40" s="507"/>
      <c r="F40" s="507"/>
      <c r="G40" s="507"/>
      <c r="H40" s="507"/>
      <c r="I40" s="507"/>
      <c r="J40" s="517"/>
      <c r="K40" s="519"/>
      <c r="L40" s="524" t="s">
        <v>285</v>
      </c>
      <c r="M40" s="527">
        <f>+(J43/3)*100</f>
        <v>0</v>
      </c>
      <c r="N40" s="531"/>
      <c r="O40" s="534"/>
      <c r="P40" s="479"/>
      <c r="Q40" s="538" t="s">
        <v>1206</v>
      </c>
      <c r="R40" s="538"/>
      <c r="S40" s="535"/>
    </row>
    <row r="41" spans="1:19" s="471" customFormat="1" ht="18" customHeight="1">
      <c r="A41" s="475"/>
      <c r="B41" s="489"/>
      <c r="C41" s="499" t="s">
        <v>443</v>
      </c>
      <c r="D41" s="508"/>
      <c r="E41" s="508"/>
      <c r="F41" s="508"/>
      <c r="G41" s="508"/>
      <c r="H41" s="508"/>
      <c r="I41" s="508"/>
      <c r="J41" s="518"/>
      <c r="K41" s="520"/>
      <c r="L41" s="525" t="s">
        <v>285</v>
      </c>
      <c r="M41" s="528"/>
      <c r="N41" s="532"/>
      <c r="O41" s="535"/>
      <c r="P41" s="479" t="s">
        <v>1079</v>
      </c>
      <c r="Q41" s="538"/>
      <c r="R41" s="538"/>
      <c r="S41" s="535"/>
    </row>
    <row r="42" spans="1:19" s="471" customFormat="1" ht="18" customHeight="1">
      <c r="A42" s="475"/>
      <c r="B42" s="476"/>
      <c r="C42" s="500" t="s">
        <v>443</v>
      </c>
      <c r="D42" s="509"/>
      <c r="E42" s="509"/>
      <c r="F42" s="509"/>
      <c r="G42" s="509"/>
      <c r="H42" s="509"/>
      <c r="I42" s="509"/>
      <c r="J42" s="330"/>
      <c r="K42" s="359"/>
      <c r="L42" s="502" t="s">
        <v>285</v>
      </c>
      <c r="M42" s="529"/>
      <c r="N42" s="533"/>
      <c r="O42" s="502" t="s">
        <v>285</v>
      </c>
      <c r="P42" s="479"/>
      <c r="Q42" s="538"/>
      <c r="R42" s="538"/>
      <c r="S42" s="535"/>
    </row>
    <row r="43" spans="1:19" s="471" customFormat="1" ht="18" customHeight="1">
      <c r="A43" s="475"/>
      <c r="B43" s="479"/>
      <c r="C43" s="479"/>
      <c r="D43" s="277"/>
      <c r="E43" s="277"/>
      <c r="F43" s="277"/>
      <c r="G43" s="277"/>
      <c r="H43" s="277"/>
      <c r="I43" s="277"/>
      <c r="J43" s="501"/>
      <c r="K43" s="501"/>
      <c r="L43" s="277"/>
      <c r="M43" s="277"/>
      <c r="N43" s="277"/>
      <c r="O43" s="277"/>
      <c r="P43" s="479"/>
      <c r="Q43" s="538"/>
      <c r="R43" s="479"/>
      <c r="S43" s="535"/>
    </row>
    <row r="44" spans="1:19" s="472" customFormat="1" ht="15.4" customHeight="1">
      <c r="A44" s="477" t="s">
        <v>160</v>
      </c>
      <c r="B44" s="490"/>
      <c r="C44" s="490"/>
      <c r="D44" s="490"/>
      <c r="E44" s="490"/>
      <c r="F44" s="490"/>
      <c r="G44" s="490"/>
      <c r="H44" s="490"/>
      <c r="I44" s="490"/>
      <c r="J44" s="490"/>
      <c r="K44" s="490"/>
      <c r="L44" s="490"/>
      <c r="M44" s="490"/>
      <c r="N44" s="490"/>
      <c r="O44" s="490"/>
      <c r="P44" s="490"/>
      <c r="Q44" s="490"/>
      <c r="S44" s="544"/>
    </row>
    <row r="45" spans="1:19" s="472" customFormat="1" ht="16.5" customHeight="1">
      <c r="A45" s="477">
        <v>1</v>
      </c>
      <c r="B45" s="490" t="s">
        <v>1317</v>
      </c>
      <c r="C45" s="490"/>
      <c r="D45" s="490"/>
      <c r="E45" s="490"/>
      <c r="F45" s="490"/>
      <c r="G45" s="490"/>
      <c r="H45" s="490"/>
      <c r="I45" s="490"/>
      <c r="J45" s="490"/>
      <c r="K45" s="490"/>
      <c r="L45" s="490"/>
      <c r="M45" s="490"/>
      <c r="N45" s="490"/>
      <c r="O45" s="490"/>
      <c r="P45" s="490"/>
      <c r="Q45" s="490"/>
      <c r="S45" s="544"/>
    </row>
    <row r="46" spans="1:19" s="472" customFormat="1" ht="15.4" customHeight="1">
      <c r="A46" s="478">
        <v>2</v>
      </c>
      <c r="B46" s="491" t="s">
        <v>384</v>
      </c>
      <c r="C46" s="491"/>
      <c r="D46" s="491"/>
      <c r="E46" s="491"/>
      <c r="F46" s="491"/>
      <c r="G46" s="491"/>
      <c r="H46" s="491"/>
      <c r="I46" s="491"/>
      <c r="J46" s="491"/>
      <c r="K46" s="491"/>
      <c r="L46" s="491"/>
      <c r="M46" s="491"/>
      <c r="N46" s="491"/>
      <c r="O46" s="491"/>
      <c r="P46" s="491"/>
      <c r="Q46" s="491"/>
      <c r="S46" s="544"/>
    </row>
    <row r="47" spans="1:19" s="472" customFormat="1" ht="15.4" customHeight="1">
      <c r="A47" s="477"/>
      <c r="B47" s="491"/>
      <c r="C47" s="491"/>
      <c r="D47" s="491"/>
      <c r="E47" s="491"/>
      <c r="F47" s="491"/>
      <c r="G47" s="491"/>
      <c r="H47" s="491"/>
      <c r="I47" s="491"/>
      <c r="J47" s="491"/>
      <c r="K47" s="491"/>
      <c r="L47" s="491"/>
      <c r="M47" s="491"/>
      <c r="N47" s="491"/>
      <c r="O47" s="491"/>
      <c r="P47" s="491"/>
      <c r="Q47" s="491"/>
      <c r="S47" s="544"/>
    </row>
    <row r="48" spans="1:19" s="471" customFormat="1" ht="18" customHeight="1">
      <c r="A48" s="476"/>
      <c r="B48" s="485"/>
      <c r="C48" s="485"/>
      <c r="D48" s="359"/>
      <c r="E48" s="359"/>
      <c r="F48" s="359"/>
      <c r="G48" s="359"/>
      <c r="H48" s="359"/>
      <c r="I48" s="359"/>
      <c r="J48" s="359"/>
      <c r="K48" s="359"/>
      <c r="L48" s="359"/>
      <c r="M48" s="359"/>
      <c r="N48" s="359"/>
      <c r="O48" s="359"/>
      <c r="P48" s="485"/>
      <c r="Q48" s="540"/>
      <c r="R48" s="485"/>
      <c r="S48" s="500"/>
    </row>
    <row r="49" spans="1:19" s="471" customFormat="1" ht="18" customHeight="1">
      <c r="A49" s="479"/>
      <c r="B49" s="479"/>
      <c r="C49" s="479"/>
      <c r="D49" s="277"/>
      <c r="E49" s="277"/>
      <c r="F49" s="277"/>
      <c r="G49" s="277"/>
      <c r="H49" s="277"/>
      <c r="I49" s="277"/>
      <c r="J49" s="277"/>
      <c r="K49" s="277"/>
      <c r="L49" s="277"/>
      <c r="M49" s="277"/>
      <c r="N49" s="277"/>
      <c r="O49" s="277"/>
      <c r="P49" s="479"/>
      <c r="Q49" s="538"/>
      <c r="R49" s="471"/>
      <c r="S49" s="479"/>
    </row>
    <row r="50" spans="1:19" s="471" customFormat="1" ht="15.4" customHeight="1">
      <c r="A50" s="471" t="s">
        <v>942</v>
      </c>
      <c r="B50" s="471"/>
      <c r="C50" s="471"/>
      <c r="D50" s="471"/>
      <c r="E50" s="471"/>
      <c r="F50" s="471"/>
      <c r="G50" s="471"/>
      <c r="H50" s="471"/>
      <c r="I50" s="471"/>
      <c r="J50" s="471"/>
      <c r="K50" s="471"/>
      <c r="L50" s="471"/>
      <c r="M50" s="471"/>
      <c r="N50" s="471"/>
      <c r="O50" s="471"/>
      <c r="P50" s="471"/>
      <c r="Q50" s="485"/>
      <c r="R50" s="485"/>
      <c r="S50" s="485"/>
    </row>
    <row r="51" spans="1:19" s="471" customFormat="1" ht="15.4" customHeight="1">
      <c r="A51" s="473"/>
      <c r="B51" s="481"/>
      <c r="C51" s="481"/>
      <c r="D51" s="481"/>
      <c r="E51" s="481"/>
      <c r="F51" s="481"/>
      <c r="G51" s="481"/>
      <c r="H51" s="481"/>
      <c r="I51" s="481"/>
      <c r="J51" s="481"/>
      <c r="K51" s="481"/>
      <c r="L51" s="481"/>
      <c r="M51" s="481"/>
      <c r="N51" s="481"/>
      <c r="O51" s="481"/>
      <c r="P51" s="481"/>
      <c r="Q51" s="481"/>
      <c r="R51" s="481"/>
      <c r="S51" s="534"/>
    </row>
    <row r="52" spans="1:19" s="471" customFormat="1" ht="15.4" customHeight="1">
      <c r="A52" s="475"/>
      <c r="B52" s="479" t="s">
        <v>1318</v>
      </c>
      <c r="C52" s="479"/>
      <c r="D52" s="479"/>
      <c r="E52" s="479"/>
      <c r="F52" s="479"/>
      <c r="G52" s="479"/>
      <c r="H52" s="479"/>
      <c r="I52" s="479"/>
      <c r="J52" s="479"/>
      <c r="K52" s="479"/>
      <c r="L52" s="479"/>
      <c r="M52" s="479"/>
      <c r="N52" s="479"/>
      <c r="O52" s="479"/>
      <c r="P52" s="479"/>
      <c r="Q52" s="479"/>
      <c r="R52" s="479"/>
      <c r="S52" s="535"/>
    </row>
    <row r="53" spans="1:19" s="471" customFormat="1" ht="15.4" customHeight="1">
      <c r="A53" s="475"/>
      <c r="B53" s="479"/>
      <c r="C53" s="479"/>
      <c r="D53" s="479"/>
      <c r="E53" s="479"/>
      <c r="F53" s="479"/>
      <c r="G53" s="479"/>
      <c r="H53" s="479"/>
      <c r="I53" s="479"/>
      <c r="J53" s="479"/>
      <c r="K53" s="479"/>
      <c r="L53" s="479"/>
      <c r="M53" s="479" t="s">
        <v>1001</v>
      </c>
      <c r="N53" s="479"/>
      <c r="O53" s="479"/>
      <c r="P53" s="479"/>
      <c r="Q53" s="479"/>
      <c r="R53" s="479"/>
      <c r="S53" s="535"/>
    </row>
    <row r="54" spans="1:19" s="471" customFormat="1" ht="15.4" customHeight="1">
      <c r="A54" s="475"/>
      <c r="B54" s="492" t="s">
        <v>1319</v>
      </c>
      <c r="C54" s="501"/>
      <c r="D54" s="501"/>
      <c r="E54" s="501"/>
      <c r="F54" s="501"/>
      <c r="G54" s="501"/>
      <c r="H54" s="501"/>
      <c r="I54" s="501"/>
      <c r="J54" s="501"/>
      <c r="K54" s="501"/>
      <c r="L54" s="526"/>
      <c r="M54" s="492"/>
      <c r="N54" s="501"/>
      <c r="O54" s="526" t="s">
        <v>215</v>
      </c>
      <c r="P54" s="536" t="s">
        <v>1079</v>
      </c>
      <c r="Q54" s="277" t="s">
        <v>206</v>
      </c>
      <c r="R54" s="479"/>
      <c r="S54" s="535"/>
    </row>
    <row r="55" spans="1:19" s="471" customFormat="1" ht="15.4" customHeight="1">
      <c r="A55" s="475"/>
      <c r="B55" s="330"/>
      <c r="C55" s="359"/>
      <c r="D55" s="359"/>
      <c r="E55" s="359"/>
      <c r="F55" s="359"/>
      <c r="G55" s="359"/>
      <c r="H55" s="359"/>
      <c r="I55" s="359"/>
      <c r="J55" s="359"/>
      <c r="K55" s="359"/>
      <c r="L55" s="502"/>
      <c r="M55" s="330"/>
      <c r="N55" s="359"/>
      <c r="O55" s="502"/>
      <c r="P55" s="536"/>
      <c r="Q55" s="277"/>
      <c r="R55" s="479"/>
      <c r="S55" s="535"/>
    </row>
    <row r="56" spans="1:19" s="471" customFormat="1" ht="15.4" customHeight="1">
      <c r="A56" s="475"/>
      <c r="B56" s="479"/>
      <c r="C56" s="479"/>
      <c r="D56" s="479"/>
      <c r="E56" s="479"/>
      <c r="F56" s="479"/>
      <c r="G56" s="479"/>
      <c r="H56" s="479"/>
      <c r="I56" s="479"/>
      <c r="J56" s="479"/>
      <c r="K56" s="479"/>
      <c r="L56" s="479"/>
      <c r="M56" s="479"/>
      <c r="N56" s="479"/>
      <c r="O56" s="479"/>
      <c r="P56" s="479"/>
      <c r="Q56" s="479"/>
      <c r="R56" s="479"/>
      <c r="S56" s="535"/>
    </row>
    <row r="57" spans="1:19" s="471" customFormat="1" ht="15.4" customHeight="1">
      <c r="A57" s="475"/>
      <c r="B57" s="479"/>
      <c r="C57" s="479"/>
      <c r="D57" s="479"/>
      <c r="E57" s="479"/>
      <c r="F57" s="479"/>
      <c r="G57" s="479"/>
      <c r="H57" s="479"/>
      <c r="I57" s="479"/>
      <c r="J57" s="479"/>
      <c r="K57" s="479"/>
      <c r="L57" s="479"/>
      <c r="M57" s="479"/>
      <c r="N57" s="479"/>
      <c r="O57" s="479"/>
      <c r="P57" s="479"/>
      <c r="Q57" s="479"/>
      <c r="R57" s="479"/>
      <c r="S57" s="535"/>
    </row>
    <row r="58" spans="1:19" s="471" customFormat="1" ht="15.4" customHeight="1">
      <c r="A58" s="475"/>
      <c r="B58" s="493" t="s">
        <v>1321</v>
      </c>
      <c r="C58" s="501"/>
      <c r="D58" s="501"/>
      <c r="E58" s="501"/>
      <c r="F58" s="501"/>
      <c r="G58" s="501"/>
      <c r="H58" s="501"/>
      <c r="I58" s="501"/>
      <c r="J58" s="501"/>
      <c r="K58" s="501"/>
      <c r="L58" s="526"/>
      <c r="M58" s="492"/>
      <c r="N58" s="501"/>
      <c r="O58" s="526" t="s">
        <v>215</v>
      </c>
      <c r="P58" s="536" t="s">
        <v>1079</v>
      </c>
      <c r="Q58" s="277" t="s">
        <v>126</v>
      </c>
      <c r="R58" s="479"/>
      <c r="S58" s="535"/>
    </row>
    <row r="59" spans="1:19" s="471" customFormat="1" ht="15.4" customHeight="1">
      <c r="A59" s="475"/>
      <c r="B59" s="330"/>
      <c r="C59" s="359"/>
      <c r="D59" s="359"/>
      <c r="E59" s="359"/>
      <c r="F59" s="359"/>
      <c r="G59" s="359"/>
      <c r="H59" s="359"/>
      <c r="I59" s="359"/>
      <c r="J59" s="359"/>
      <c r="K59" s="359"/>
      <c r="L59" s="502"/>
      <c r="M59" s="330"/>
      <c r="N59" s="359"/>
      <c r="O59" s="502"/>
      <c r="P59" s="536"/>
      <c r="Q59" s="277"/>
      <c r="R59" s="479"/>
      <c r="S59" s="535"/>
    </row>
    <row r="60" spans="1:19" s="471" customFormat="1" ht="15.4" customHeight="1">
      <c r="A60" s="475"/>
      <c r="B60" s="479"/>
      <c r="C60" s="479"/>
      <c r="D60" s="479"/>
      <c r="E60" s="479"/>
      <c r="F60" s="479"/>
      <c r="G60" s="479"/>
      <c r="H60" s="479"/>
      <c r="I60" s="479"/>
      <c r="J60" s="479"/>
      <c r="K60" s="479"/>
      <c r="L60" s="479"/>
      <c r="M60" s="479"/>
      <c r="N60" s="479"/>
      <c r="O60" s="479"/>
      <c r="P60" s="479"/>
      <c r="Q60" s="479"/>
      <c r="R60" s="479"/>
      <c r="S60" s="535"/>
    </row>
    <row r="61" spans="1:19" s="471" customFormat="1" ht="15.4" customHeight="1">
      <c r="A61" s="475"/>
      <c r="B61" s="277" t="s">
        <v>206</v>
      </c>
      <c r="C61" s="479" t="s">
        <v>845</v>
      </c>
      <c r="D61" s="479"/>
      <c r="E61" s="479"/>
      <c r="F61" s="479"/>
      <c r="G61" s="479"/>
      <c r="H61" s="479"/>
      <c r="I61" s="479"/>
      <c r="J61" s="479"/>
      <c r="K61" s="479"/>
      <c r="L61" s="479"/>
      <c r="M61" s="479"/>
      <c r="N61" s="479"/>
      <c r="O61" s="479"/>
      <c r="P61" s="479"/>
      <c r="Q61" s="479"/>
      <c r="R61" s="479"/>
      <c r="S61" s="535"/>
    </row>
    <row r="62" spans="1:19" s="471" customFormat="1" ht="15.4" customHeight="1">
      <c r="A62" s="475"/>
      <c r="B62" s="277" t="s">
        <v>126</v>
      </c>
      <c r="C62" s="479" t="s">
        <v>1325</v>
      </c>
      <c r="D62" s="479"/>
      <c r="E62" s="479"/>
      <c r="F62" s="479"/>
      <c r="G62" s="479"/>
      <c r="H62" s="479"/>
      <c r="I62" s="479"/>
      <c r="J62" s="479"/>
      <c r="K62" s="479"/>
      <c r="L62" s="479"/>
      <c r="M62" s="479"/>
      <c r="N62" s="479"/>
      <c r="O62" s="479"/>
      <c r="P62" s="479"/>
      <c r="Q62" s="479"/>
      <c r="R62" s="479"/>
      <c r="S62" s="535"/>
    </row>
    <row r="63" spans="1:19" s="471" customFormat="1" ht="15.4" customHeight="1">
      <c r="A63" s="476"/>
      <c r="B63" s="359"/>
      <c r="C63" s="485"/>
      <c r="D63" s="485"/>
      <c r="E63" s="485"/>
      <c r="F63" s="485"/>
      <c r="G63" s="485"/>
      <c r="H63" s="485"/>
      <c r="I63" s="485"/>
      <c r="J63" s="485"/>
      <c r="K63" s="485"/>
      <c r="L63" s="485"/>
      <c r="M63" s="485"/>
      <c r="N63" s="485"/>
      <c r="O63" s="485"/>
      <c r="P63" s="485"/>
      <c r="Q63" s="485"/>
      <c r="R63" s="485"/>
      <c r="S63" s="500"/>
    </row>
    <row r="64" spans="1:19" s="472" customFormat="1" ht="15.4" customHeight="1"/>
    <row r="65" s="472" customFormat="1" ht="15.4" customHeight="1"/>
    <row r="66" s="472" customFormat="1" ht="15.4" customHeight="1"/>
    <row r="67" s="472" customFormat="1" ht="15.4" customHeight="1"/>
    <row r="68" s="472" customFormat="1" ht="15.4" customHeight="1"/>
    <row r="69" ht="15.4" customHeight="1"/>
    <row r="70" ht="15.4" customHeight="1"/>
    <row r="71" ht="15.4" customHeight="1"/>
    <row r="72" ht="15.4" customHeight="1"/>
    <row r="73" ht="15.4" customHeight="1"/>
    <row r="74" ht="15.4" customHeight="1"/>
    <row r="75" ht="15.4" customHeight="1"/>
    <row r="76" ht="15.4" customHeight="1"/>
    <row r="77" ht="15.4" customHeight="1"/>
    <row r="78" ht="15.4" customHeight="1"/>
    <row r="79" ht="15.4" customHeight="1"/>
    <row r="80" ht="15.4" customHeight="1"/>
    <row r="81" ht="15.4" customHeight="1"/>
    <row r="82" ht="15.4" customHeight="1"/>
    <row r="83" ht="15.4" customHeight="1"/>
    <row r="84" ht="15.4" customHeight="1"/>
  </sheetData>
  <mergeCells count="51">
    <mergeCell ref="A3:Q3"/>
    <mergeCell ref="A5:D5"/>
    <mergeCell ref="E5:Q5"/>
    <mergeCell ref="A6:D6"/>
    <mergeCell ref="B11:Q11"/>
    <mergeCell ref="C12:E12"/>
    <mergeCell ref="C14:E14"/>
    <mergeCell ref="Q14:R14"/>
    <mergeCell ref="B16:Q16"/>
    <mergeCell ref="C17:E17"/>
    <mergeCell ref="C19:E19"/>
    <mergeCell ref="Q21:R21"/>
    <mergeCell ref="B23:Q23"/>
    <mergeCell ref="C24:E24"/>
    <mergeCell ref="C26:E26"/>
    <mergeCell ref="Q26:R26"/>
    <mergeCell ref="B28:Q28"/>
    <mergeCell ref="C29:E29"/>
    <mergeCell ref="C31:E31"/>
    <mergeCell ref="Q33:R33"/>
    <mergeCell ref="B36:S36"/>
    <mergeCell ref="D40:F40"/>
    <mergeCell ref="G40:I40"/>
    <mergeCell ref="J40:K40"/>
    <mergeCell ref="D41:F41"/>
    <mergeCell ref="G41:I41"/>
    <mergeCell ref="J41:K41"/>
    <mergeCell ref="D42:F42"/>
    <mergeCell ref="G42:I42"/>
    <mergeCell ref="J42:K42"/>
    <mergeCell ref="J43:K43"/>
    <mergeCell ref="C61:Q61"/>
    <mergeCell ref="C62:S62"/>
    <mergeCell ref="B37:C39"/>
    <mergeCell ref="D37:F39"/>
    <mergeCell ref="G37:I39"/>
    <mergeCell ref="J37:L39"/>
    <mergeCell ref="M37:O39"/>
    <mergeCell ref="M40:N42"/>
    <mergeCell ref="Q40:R42"/>
    <mergeCell ref="B46:Q47"/>
    <mergeCell ref="B54:L55"/>
    <mergeCell ref="M54:N55"/>
    <mergeCell ref="O54:O55"/>
    <mergeCell ref="P54:P55"/>
    <mergeCell ref="Q54:Q55"/>
    <mergeCell ref="B58:L59"/>
    <mergeCell ref="M58:N59"/>
    <mergeCell ref="O58:O59"/>
    <mergeCell ref="P58:P59"/>
    <mergeCell ref="Q58:Q59"/>
  </mergeCells>
  <phoneticPr fontId="7"/>
  <printOptions horizontalCentered="1"/>
  <pageMargins left="0.39370078740157483" right="0.39370078740157483" top="0.78740157480314965" bottom="0" header="0.51181102362204722" footer="0.51181102362204722"/>
  <pageSetup paperSize="9" scale="89" fitToWidth="1" fitToHeight="1" orientation="portrait" usePrinterDefaults="1" blackAndWhite="1" r:id="rId1"/>
  <headerFooter alignWithMargins="0">
    <oddHeader>&amp;R&amp;"ＭＳ ゴシック,標準"&amp;10&amp;A</oddHeader>
  </headerFooter>
  <rowBreaks count="1" manualBreakCount="1">
    <brk id="3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2"/>
  <dimension ref="A1:X969"/>
  <sheetViews>
    <sheetView view="pageBreakPreview" zoomScaleSheetLayoutView="100" workbookViewId="0"/>
  </sheetViews>
  <sheetFormatPr defaultRowHeight="13.5"/>
  <cols>
    <col min="1" max="1" width="1.625" style="545" customWidth="1"/>
    <col min="2" max="2" width="15.5" style="545" customWidth="1"/>
    <col min="3" max="3" width="13.1640625" style="545" customWidth="1"/>
    <col min="4" max="4" width="10" style="545" customWidth="1"/>
    <col min="5" max="5" width="22.33203125" style="545" customWidth="1"/>
    <col min="6" max="6" width="15.625" style="545" customWidth="1"/>
    <col min="7" max="7" width="7.83203125" style="545" customWidth="1"/>
    <col min="8" max="8" width="16.625" style="545" customWidth="1"/>
    <col min="9" max="9" width="7.5" style="545" customWidth="1"/>
    <col min="10" max="10" width="15.625" style="545" customWidth="1"/>
    <col min="11" max="11" width="8.33203125" style="545" customWidth="1"/>
    <col min="12" max="12" width="3.125" style="545" customWidth="1"/>
    <col min="13" max="18" width="4.625" style="545" customWidth="1"/>
    <col min="19" max="19" width="1.625" style="545" customWidth="1"/>
    <col min="20" max="21" width="9" style="545" customWidth="1"/>
    <col min="22" max="22" width="18.5" style="545" bestFit="1" customWidth="1"/>
    <col min="23" max="23" width="29.875" style="545" bestFit="1" customWidth="1"/>
    <col min="24" max="24" width="30.375" style="545" bestFit="1" customWidth="1"/>
    <col min="25" max="16384" width="9" style="545" customWidth="1"/>
  </cols>
  <sheetData>
    <row r="1" spans="2:24" ht="18.75" customHeight="1">
      <c r="B1" s="545" t="s">
        <v>1480</v>
      </c>
      <c r="K1" s="587" t="s">
        <v>71</v>
      </c>
      <c r="L1" s="552"/>
      <c r="M1" s="552"/>
      <c r="N1" s="585" t="s">
        <v>2</v>
      </c>
      <c r="O1" s="552"/>
      <c r="P1" s="585" t="s">
        <v>443</v>
      </c>
      <c r="Q1" s="552"/>
      <c r="R1" s="585" t="s">
        <v>581</v>
      </c>
    </row>
    <row r="2" spans="2:24" ht="18.75">
      <c r="B2" s="549" t="s">
        <v>1428</v>
      </c>
      <c r="C2" s="549"/>
      <c r="D2" s="549"/>
      <c r="E2" s="549"/>
      <c r="F2" s="549"/>
      <c r="G2" s="549"/>
      <c r="H2" s="549"/>
      <c r="I2" s="549"/>
      <c r="J2" s="549"/>
      <c r="K2" s="549"/>
      <c r="L2" s="549"/>
      <c r="M2" s="549"/>
      <c r="N2" s="549"/>
      <c r="O2" s="549"/>
      <c r="P2" s="549"/>
      <c r="Q2" s="549"/>
      <c r="R2" s="549"/>
    </row>
    <row r="3" spans="2:24" ht="7.5" customHeight="1">
      <c r="B3" s="549"/>
      <c r="C3" s="549"/>
      <c r="D3" s="549"/>
      <c r="E3" s="549"/>
      <c r="F3" s="549"/>
      <c r="G3" s="549"/>
      <c r="H3" s="549"/>
      <c r="I3" s="549"/>
      <c r="J3" s="549"/>
      <c r="K3" s="549"/>
      <c r="L3" s="549"/>
      <c r="M3" s="549"/>
      <c r="N3" s="549"/>
      <c r="O3" s="549"/>
      <c r="P3" s="549"/>
      <c r="Q3" s="549"/>
      <c r="R3" s="549"/>
    </row>
    <row r="4" spans="2:24" ht="24.95" customHeight="1">
      <c r="I4" s="587" t="s">
        <v>138</v>
      </c>
      <c r="J4" s="588"/>
      <c r="K4" s="588"/>
      <c r="L4" s="588"/>
      <c r="M4" s="588"/>
      <c r="N4" s="588"/>
      <c r="O4" s="588"/>
      <c r="P4" s="588"/>
      <c r="Q4" s="588"/>
      <c r="R4" s="588"/>
    </row>
    <row r="5" spans="2:24" ht="24.95" customHeight="1">
      <c r="I5" s="587" t="s">
        <v>556</v>
      </c>
      <c r="J5" s="589"/>
      <c r="K5" s="589"/>
      <c r="L5" s="589"/>
      <c r="M5" s="589"/>
      <c r="N5" s="589"/>
      <c r="O5" s="589"/>
      <c r="P5" s="589"/>
      <c r="Q5" s="589"/>
      <c r="R5" s="589"/>
    </row>
    <row r="6" spans="2:24" ht="24.95" customHeight="1">
      <c r="I6" s="587" t="s">
        <v>1447</v>
      </c>
      <c r="J6" s="589"/>
      <c r="K6" s="589"/>
      <c r="L6" s="589"/>
      <c r="M6" s="589"/>
      <c r="N6" s="589"/>
      <c r="O6" s="589"/>
      <c r="P6" s="589"/>
      <c r="Q6" s="589"/>
      <c r="R6" s="589"/>
    </row>
    <row r="7" spans="2:24" ht="9" customHeight="1">
      <c r="I7" s="587"/>
      <c r="J7" s="590"/>
      <c r="K7" s="590"/>
      <c r="L7" s="590"/>
      <c r="M7" s="590"/>
      <c r="N7" s="590"/>
      <c r="O7" s="590"/>
      <c r="P7" s="590"/>
      <c r="Q7" s="590"/>
      <c r="R7" s="590"/>
    </row>
    <row r="8" spans="2:24">
      <c r="B8" s="550" t="s">
        <v>1429</v>
      </c>
      <c r="C8" s="550"/>
      <c r="D8" s="550"/>
      <c r="E8" s="569"/>
      <c r="F8" s="574" t="s">
        <v>810</v>
      </c>
      <c r="G8" s="574"/>
      <c r="H8" s="574"/>
      <c r="I8" s="574"/>
    </row>
    <row r="9" spans="2:24">
      <c r="E9" s="569"/>
      <c r="F9" s="553" t="s">
        <v>1445</v>
      </c>
      <c r="G9" s="553"/>
      <c r="H9" s="553"/>
      <c r="I9" s="553"/>
    </row>
    <row r="10" spans="2:24" ht="9" customHeight="1"/>
    <row r="11" spans="2:24">
      <c r="B11" s="551" t="s">
        <v>1430</v>
      </c>
      <c r="F11" s="575" t="s">
        <v>1313</v>
      </c>
      <c r="G11" s="575"/>
      <c r="H11" s="575"/>
      <c r="I11" s="575"/>
      <c r="J11" s="587" t="s">
        <v>1448</v>
      </c>
      <c r="K11" s="574"/>
    </row>
    <row r="12" spans="2:24" ht="9" customHeight="1"/>
    <row r="13" spans="2:24">
      <c r="B13" s="551" t="s">
        <v>1158</v>
      </c>
    </row>
    <row r="14" spans="2:24">
      <c r="B14" s="552" t="s">
        <v>13</v>
      </c>
      <c r="C14" s="563" t="s">
        <v>403</v>
      </c>
      <c r="D14" s="563"/>
      <c r="E14" s="563"/>
      <c r="F14" s="563"/>
      <c r="G14" s="563"/>
      <c r="H14" s="563"/>
      <c r="I14" s="563"/>
      <c r="J14" s="563"/>
      <c r="K14" s="563"/>
      <c r="M14" s="596" t="s">
        <v>79</v>
      </c>
      <c r="N14" s="602"/>
      <c r="O14" s="602"/>
      <c r="P14" s="602"/>
      <c r="Q14" s="602"/>
      <c r="R14" s="617"/>
    </row>
    <row r="15" spans="2:24" s="546" customFormat="1" ht="80.099999999999994" customHeight="1">
      <c r="B15" s="553"/>
      <c r="C15" s="564" t="s">
        <v>1467</v>
      </c>
      <c r="D15" s="564"/>
      <c r="E15" s="553"/>
      <c r="F15" s="576" t="s">
        <v>1466</v>
      </c>
      <c r="G15" s="576"/>
      <c r="H15" s="564" t="s">
        <v>1465</v>
      </c>
      <c r="I15" s="564"/>
      <c r="J15" s="564" t="s">
        <v>1468</v>
      </c>
      <c r="K15" s="564"/>
      <c r="M15" s="597" t="str">
        <f>F8</f>
        <v>介護福祉士</v>
      </c>
      <c r="N15" s="603"/>
      <c r="O15" s="607"/>
      <c r="P15" s="597" t="str">
        <f>F9</f>
        <v>介護職員</v>
      </c>
      <c r="Q15" s="603"/>
      <c r="R15" s="607"/>
    </row>
    <row r="16" spans="2:24" ht="26.1" customHeight="1">
      <c r="B16" s="554" t="s">
        <v>1431</v>
      </c>
      <c r="C16" s="565"/>
      <c r="D16" s="568" t="s">
        <v>930</v>
      </c>
      <c r="E16" s="570" t="str">
        <f>$F$8</f>
        <v>介護福祉士</v>
      </c>
      <c r="F16" s="577"/>
      <c r="G16" s="582" t="s">
        <v>215</v>
      </c>
      <c r="H16" s="577"/>
      <c r="I16" s="582" t="s">
        <v>930</v>
      </c>
      <c r="J16" s="577"/>
      <c r="K16" s="582" t="s">
        <v>930</v>
      </c>
      <c r="M16" s="598" t="str">
        <f>IF(C16="","",F16+ROUNDDOWN((H16+J16)/C16,1))</f>
        <v/>
      </c>
      <c r="N16" s="604"/>
      <c r="O16" s="608"/>
      <c r="P16" s="598" t="str">
        <f>IF(C16="","",F17+ROUNDDOWN((H17+J17)/C16,1))</f>
        <v/>
      </c>
      <c r="Q16" s="604"/>
      <c r="R16" s="608"/>
      <c r="V16" s="622"/>
      <c r="W16" s="626" t="s">
        <v>1449</v>
      </c>
      <c r="X16" s="626" t="s">
        <v>1452</v>
      </c>
    </row>
    <row r="17" spans="2:24" ht="26.1" customHeight="1">
      <c r="B17" s="555" t="s">
        <v>950</v>
      </c>
      <c r="C17" s="565"/>
      <c r="D17" s="555"/>
      <c r="E17" s="571" t="str">
        <f>$F$9</f>
        <v>介護職員</v>
      </c>
      <c r="F17" s="578"/>
      <c r="G17" s="583" t="s">
        <v>215</v>
      </c>
      <c r="H17" s="578"/>
      <c r="I17" s="583" t="s">
        <v>930</v>
      </c>
      <c r="J17" s="578"/>
      <c r="K17" s="583" t="s">
        <v>930</v>
      </c>
      <c r="M17" s="599"/>
      <c r="N17" s="605"/>
      <c r="O17" s="609"/>
      <c r="P17" s="599"/>
      <c r="Q17" s="605"/>
      <c r="R17" s="609"/>
      <c r="V17" s="623" t="s">
        <v>236</v>
      </c>
      <c r="W17" s="622" t="s">
        <v>810</v>
      </c>
      <c r="X17" s="622" t="s">
        <v>1116</v>
      </c>
    </row>
    <row r="18" spans="2:24" ht="26.1" customHeight="1">
      <c r="B18" s="556"/>
      <c r="C18" s="565"/>
      <c r="D18" s="568" t="s">
        <v>930</v>
      </c>
      <c r="E18" s="572" t="str">
        <f>$F$8</f>
        <v>介護福祉士</v>
      </c>
      <c r="F18" s="579"/>
      <c r="G18" s="584" t="s">
        <v>215</v>
      </c>
      <c r="H18" s="577"/>
      <c r="I18" s="584" t="s">
        <v>930</v>
      </c>
      <c r="J18" s="577"/>
      <c r="K18" s="584" t="s">
        <v>930</v>
      </c>
      <c r="M18" s="598" t="str">
        <f>IF(C18="","",F18+ROUNDDOWN((H18+J18)/C18,1))</f>
        <v/>
      </c>
      <c r="N18" s="604"/>
      <c r="O18" s="608"/>
      <c r="P18" s="598" t="str">
        <f>IF(C18="","",F19+ROUNDDOWN((H19+J19)/C18,1))</f>
        <v/>
      </c>
      <c r="Q18" s="604"/>
      <c r="R18" s="608"/>
      <c r="V18" s="624"/>
      <c r="W18" s="622" t="s">
        <v>1450</v>
      </c>
      <c r="X18" s="622" t="s">
        <v>125</v>
      </c>
    </row>
    <row r="19" spans="2:24" ht="26.1" customHeight="1">
      <c r="B19" s="555" t="s">
        <v>746</v>
      </c>
      <c r="C19" s="565"/>
      <c r="D19" s="555"/>
      <c r="E19" s="571" t="str">
        <f>$F$9</f>
        <v>介護職員</v>
      </c>
      <c r="F19" s="578"/>
      <c r="G19" s="583" t="s">
        <v>215</v>
      </c>
      <c r="H19" s="578"/>
      <c r="I19" s="583" t="s">
        <v>930</v>
      </c>
      <c r="J19" s="578"/>
      <c r="K19" s="583" t="s">
        <v>930</v>
      </c>
      <c r="M19" s="599"/>
      <c r="N19" s="605"/>
      <c r="O19" s="609"/>
      <c r="P19" s="599"/>
      <c r="Q19" s="605"/>
      <c r="R19" s="609"/>
      <c r="V19" s="624"/>
      <c r="W19" s="622" t="s">
        <v>1451</v>
      </c>
      <c r="X19" s="622" t="s">
        <v>1154</v>
      </c>
    </row>
    <row r="20" spans="2:24" ht="26.1" customHeight="1">
      <c r="B20" s="556"/>
      <c r="C20" s="565"/>
      <c r="D20" s="568" t="s">
        <v>930</v>
      </c>
      <c r="E20" s="572" t="str">
        <f>$F$8</f>
        <v>介護福祉士</v>
      </c>
      <c r="F20" s="579"/>
      <c r="G20" s="584" t="s">
        <v>215</v>
      </c>
      <c r="H20" s="577"/>
      <c r="I20" s="584" t="s">
        <v>930</v>
      </c>
      <c r="J20" s="577"/>
      <c r="K20" s="584" t="s">
        <v>930</v>
      </c>
      <c r="M20" s="598" t="str">
        <f>IF(C20="","",F20+ROUNDDOWN((H20+J20)/C20,1))</f>
        <v/>
      </c>
      <c r="N20" s="604"/>
      <c r="O20" s="608"/>
      <c r="P20" s="598" t="str">
        <f>IF(C20="","",F21+ROUNDDOWN((H21+J21)/C20,1))</f>
        <v/>
      </c>
      <c r="Q20" s="604"/>
      <c r="R20" s="608"/>
      <c r="V20" s="624"/>
      <c r="W20" s="622" t="s">
        <v>1154</v>
      </c>
      <c r="X20" s="622" t="s">
        <v>1154</v>
      </c>
    </row>
    <row r="21" spans="2:24" ht="26.1" customHeight="1">
      <c r="B21" s="555" t="s">
        <v>491</v>
      </c>
      <c r="C21" s="565"/>
      <c r="D21" s="555"/>
      <c r="E21" s="571" t="str">
        <f>$F$9</f>
        <v>介護職員</v>
      </c>
      <c r="F21" s="578"/>
      <c r="G21" s="583" t="s">
        <v>215</v>
      </c>
      <c r="H21" s="578"/>
      <c r="I21" s="583" t="s">
        <v>930</v>
      </c>
      <c r="J21" s="578"/>
      <c r="K21" s="583" t="s">
        <v>930</v>
      </c>
      <c r="M21" s="599"/>
      <c r="N21" s="605"/>
      <c r="O21" s="609"/>
      <c r="P21" s="599"/>
      <c r="Q21" s="605"/>
      <c r="R21" s="609"/>
      <c r="V21" s="624"/>
      <c r="W21" s="622" t="s">
        <v>1154</v>
      </c>
      <c r="X21" s="622" t="s">
        <v>1154</v>
      </c>
    </row>
    <row r="22" spans="2:24" ht="26.1" customHeight="1">
      <c r="B22" s="556"/>
      <c r="C22" s="565"/>
      <c r="D22" s="568" t="s">
        <v>930</v>
      </c>
      <c r="E22" s="572" t="str">
        <f>$F$8</f>
        <v>介護福祉士</v>
      </c>
      <c r="F22" s="579"/>
      <c r="G22" s="584" t="s">
        <v>215</v>
      </c>
      <c r="H22" s="577"/>
      <c r="I22" s="584" t="s">
        <v>930</v>
      </c>
      <c r="J22" s="577"/>
      <c r="K22" s="584" t="s">
        <v>930</v>
      </c>
      <c r="M22" s="598" t="str">
        <f>IF(C22="","",F22+ROUNDDOWN((H22+J22)/C22,1))</f>
        <v/>
      </c>
      <c r="N22" s="604"/>
      <c r="O22" s="608"/>
      <c r="P22" s="598" t="str">
        <f>IF(C22="","",F23+ROUNDDOWN((H23+J23)/C22,1))</f>
        <v/>
      </c>
      <c r="Q22" s="604"/>
      <c r="R22" s="608"/>
      <c r="V22" s="625"/>
      <c r="W22" s="622" t="s">
        <v>1154</v>
      </c>
      <c r="X22" s="622" t="s">
        <v>1154</v>
      </c>
    </row>
    <row r="23" spans="2:24" ht="26.1" customHeight="1">
      <c r="B23" s="555" t="s">
        <v>28</v>
      </c>
      <c r="C23" s="565"/>
      <c r="D23" s="555"/>
      <c r="E23" s="571" t="str">
        <f>$F$9</f>
        <v>介護職員</v>
      </c>
      <c r="F23" s="578"/>
      <c r="G23" s="583" t="s">
        <v>215</v>
      </c>
      <c r="H23" s="578"/>
      <c r="I23" s="583" t="s">
        <v>930</v>
      </c>
      <c r="J23" s="578"/>
      <c r="K23" s="583" t="s">
        <v>930</v>
      </c>
      <c r="M23" s="599"/>
      <c r="N23" s="605"/>
      <c r="O23" s="609"/>
      <c r="P23" s="599"/>
      <c r="Q23" s="605"/>
      <c r="R23" s="609"/>
    </row>
    <row r="24" spans="2:24" ht="26.1" customHeight="1">
      <c r="B24" s="556"/>
      <c r="C24" s="565"/>
      <c r="D24" s="568" t="s">
        <v>930</v>
      </c>
      <c r="E24" s="572" t="str">
        <f>$F$8</f>
        <v>介護福祉士</v>
      </c>
      <c r="F24" s="579"/>
      <c r="G24" s="584" t="s">
        <v>215</v>
      </c>
      <c r="H24" s="577"/>
      <c r="I24" s="584" t="s">
        <v>930</v>
      </c>
      <c r="J24" s="577"/>
      <c r="K24" s="584" t="s">
        <v>930</v>
      </c>
      <c r="M24" s="598" t="str">
        <f>IF(C24="","",F24+ROUNDDOWN((H24+J24)/C24,1))</f>
        <v/>
      </c>
      <c r="N24" s="604"/>
      <c r="O24" s="608"/>
      <c r="P24" s="598" t="str">
        <f>IF(C24="","",F25+ROUNDDOWN((H25+J25)/C24,1))</f>
        <v/>
      </c>
      <c r="Q24" s="604"/>
      <c r="R24" s="608"/>
    </row>
    <row r="25" spans="2:24" ht="26.1" customHeight="1">
      <c r="B25" s="555" t="s">
        <v>179</v>
      </c>
      <c r="C25" s="565"/>
      <c r="D25" s="555"/>
      <c r="E25" s="571" t="str">
        <f>$F$9</f>
        <v>介護職員</v>
      </c>
      <c r="F25" s="578"/>
      <c r="G25" s="583" t="s">
        <v>215</v>
      </c>
      <c r="H25" s="578"/>
      <c r="I25" s="583" t="s">
        <v>930</v>
      </c>
      <c r="J25" s="578"/>
      <c r="K25" s="583" t="s">
        <v>930</v>
      </c>
      <c r="M25" s="599"/>
      <c r="N25" s="605"/>
      <c r="O25" s="609"/>
      <c r="P25" s="599"/>
      <c r="Q25" s="605"/>
      <c r="R25" s="609"/>
    </row>
    <row r="26" spans="2:24" ht="26.1" customHeight="1">
      <c r="B26" s="556"/>
      <c r="C26" s="565"/>
      <c r="D26" s="568" t="s">
        <v>930</v>
      </c>
      <c r="E26" s="572" t="str">
        <f>$F$8</f>
        <v>介護福祉士</v>
      </c>
      <c r="F26" s="579"/>
      <c r="G26" s="584" t="s">
        <v>215</v>
      </c>
      <c r="H26" s="577"/>
      <c r="I26" s="584" t="s">
        <v>930</v>
      </c>
      <c r="J26" s="577"/>
      <c r="K26" s="584" t="s">
        <v>930</v>
      </c>
      <c r="M26" s="598" t="str">
        <f>IF(C26="","",F26+ROUNDDOWN((H26+J26)/C26,1))</f>
        <v/>
      </c>
      <c r="N26" s="604"/>
      <c r="O26" s="608"/>
      <c r="P26" s="598" t="str">
        <f>IF(C26="","",F27+ROUNDDOWN((H27+J27)/C26,1))</f>
        <v/>
      </c>
      <c r="Q26" s="604"/>
      <c r="R26" s="608"/>
    </row>
    <row r="27" spans="2:24" ht="26.1" customHeight="1">
      <c r="B27" s="555" t="s">
        <v>286</v>
      </c>
      <c r="C27" s="565"/>
      <c r="D27" s="555"/>
      <c r="E27" s="571" t="str">
        <f>$F$9</f>
        <v>介護職員</v>
      </c>
      <c r="F27" s="578"/>
      <c r="G27" s="583" t="s">
        <v>215</v>
      </c>
      <c r="H27" s="578"/>
      <c r="I27" s="583" t="s">
        <v>930</v>
      </c>
      <c r="J27" s="578"/>
      <c r="K27" s="583" t="s">
        <v>930</v>
      </c>
      <c r="M27" s="599"/>
      <c r="N27" s="605"/>
      <c r="O27" s="609"/>
      <c r="P27" s="599"/>
      <c r="Q27" s="605"/>
      <c r="R27" s="609"/>
    </row>
    <row r="28" spans="2:24" ht="26.1" customHeight="1">
      <c r="B28" s="556"/>
      <c r="C28" s="565"/>
      <c r="D28" s="568" t="s">
        <v>930</v>
      </c>
      <c r="E28" s="572" t="str">
        <f>$F$8</f>
        <v>介護福祉士</v>
      </c>
      <c r="F28" s="579"/>
      <c r="G28" s="584" t="s">
        <v>215</v>
      </c>
      <c r="H28" s="577"/>
      <c r="I28" s="584" t="s">
        <v>930</v>
      </c>
      <c r="J28" s="577"/>
      <c r="K28" s="584" t="s">
        <v>930</v>
      </c>
      <c r="M28" s="598" t="str">
        <f>IF(C28="","",F28+ROUNDDOWN((H28+J28)/C28,1))</f>
        <v/>
      </c>
      <c r="N28" s="604"/>
      <c r="O28" s="608"/>
      <c r="P28" s="598" t="str">
        <f>IF(C28="","",F29+ROUNDDOWN((H29+J29)/C28,1))</f>
        <v/>
      </c>
      <c r="Q28" s="604"/>
      <c r="R28" s="608"/>
    </row>
    <row r="29" spans="2:24" ht="26.1" customHeight="1">
      <c r="B29" s="555" t="s">
        <v>288</v>
      </c>
      <c r="C29" s="565"/>
      <c r="D29" s="555"/>
      <c r="E29" s="571" t="str">
        <f>$F$9</f>
        <v>介護職員</v>
      </c>
      <c r="F29" s="578"/>
      <c r="G29" s="583" t="s">
        <v>215</v>
      </c>
      <c r="H29" s="578"/>
      <c r="I29" s="583" t="s">
        <v>930</v>
      </c>
      <c r="J29" s="578"/>
      <c r="K29" s="583" t="s">
        <v>930</v>
      </c>
      <c r="M29" s="599"/>
      <c r="N29" s="605"/>
      <c r="O29" s="609"/>
      <c r="P29" s="599"/>
      <c r="Q29" s="605"/>
      <c r="R29" s="609"/>
    </row>
    <row r="30" spans="2:24" ht="26.1" customHeight="1">
      <c r="B30" s="556"/>
      <c r="C30" s="565"/>
      <c r="D30" s="568" t="s">
        <v>930</v>
      </c>
      <c r="E30" s="572" t="str">
        <f>$F$8</f>
        <v>介護福祉士</v>
      </c>
      <c r="F30" s="579"/>
      <c r="G30" s="584" t="s">
        <v>215</v>
      </c>
      <c r="H30" s="577"/>
      <c r="I30" s="584" t="s">
        <v>930</v>
      </c>
      <c r="J30" s="577"/>
      <c r="K30" s="584" t="s">
        <v>930</v>
      </c>
      <c r="M30" s="598" t="str">
        <f>IF(C30="","",F30+ROUNDDOWN((H30+J30)/C30,1))</f>
        <v/>
      </c>
      <c r="N30" s="604"/>
      <c r="O30" s="608"/>
      <c r="P30" s="598" t="str">
        <f>IF(C30="","",F31+ROUNDDOWN((H31+J31)/C30,1))</f>
        <v/>
      </c>
      <c r="Q30" s="604"/>
      <c r="R30" s="608"/>
    </row>
    <row r="31" spans="2:24" ht="26.1" customHeight="1">
      <c r="B31" s="555" t="s">
        <v>358</v>
      </c>
      <c r="C31" s="565"/>
      <c r="D31" s="555"/>
      <c r="E31" s="571" t="str">
        <f>$F$9</f>
        <v>介護職員</v>
      </c>
      <c r="F31" s="578"/>
      <c r="G31" s="583" t="s">
        <v>215</v>
      </c>
      <c r="H31" s="578"/>
      <c r="I31" s="583" t="s">
        <v>930</v>
      </c>
      <c r="J31" s="578"/>
      <c r="K31" s="583" t="s">
        <v>930</v>
      </c>
      <c r="M31" s="599"/>
      <c r="N31" s="605"/>
      <c r="O31" s="609"/>
      <c r="P31" s="599"/>
      <c r="Q31" s="605"/>
      <c r="R31" s="609"/>
    </row>
    <row r="32" spans="2:24" ht="26.1" customHeight="1">
      <c r="B32" s="556"/>
      <c r="C32" s="565"/>
      <c r="D32" s="568" t="s">
        <v>930</v>
      </c>
      <c r="E32" s="572" t="str">
        <f>$F$8</f>
        <v>介護福祉士</v>
      </c>
      <c r="F32" s="579"/>
      <c r="G32" s="584" t="s">
        <v>215</v>
      </c>
      <c r="H32" s="577"/>
      <c r="I32" s="584" t="s">
        <v>930</v>
      </c>
      <c r="J32" s="577"/>
      <c r="K32" s="584" t="s">
        <v>930</v>
      </c>
      <c r="M32" s="598" t="str">
        <f>IF(C32="","",F32+ROUNDDOWN((H32+J32)/C32,1))</f>
        <v/>
      </c>
      <c r="N32" s="604"/>
      <c r="O32" s="608"/>
      <c r="P32" s="598" t="str">
        <f>IF(C32="","",F33+ROUNDDOWN((H33+J33)/C32,1))</f>
        <v/>
      </c>
      <c r="Q32" s="604"/>
      <c r="R32" s="608"/>
    </row>
    <row r="33" spans="2:19" ht="26.1" customHeight="1">
      <c r="B33" s="555" t="s">
        <v>69</v>
      </c>
      <c r="C33" s="565"/>
      <c r="D33" s="555"/>
      <c r="E33" s="571" t="str">
        <f>$F$9</f>
        <v>介護職員</v>
      </c>
      <c r="F33" s="578"/>
      <c r="G33" s="583" t="s">
        <v>215</v>
      </c>
      <c r="H33" s="578"/>
      <c r="I33" s="583" t="s">
        <v>930</v>
      </c>
      <c r="J33" s="578"/>
      <c r="K33" s="583" t="s">
        <v>930</v>
      </c>
      <c r="M33" s="599"/>
      <c r="N33" s="605"/>
      <c r="O33" s="609"/>
      <c r="P33" s="599"/>
      <c r="Q33" s="605"/>
      <c r="R33" s="609"/>
    </row>
    <row r="34" spans="2:19" ht="26.1" customHeight="1">
      <c r="B34" s="554" t="s">
        <v>1431</v>
      </c>
      <c r="C34" s="565"/>
      <c r="D34" s="568" t="s">
        <v>930</v>
      </c>
      <c r="E34" s="572" t="str">
        <f>$F$8</f>
        <v>介護福祉士</v>
      </c>
      <c r="F34" s="579"/>
      <c r="G34" s="584" t="s">
        <v>215</v>
      </c>
      <c r="H34" s="577"/>
      <c r="I34" s="584" t="s">
        <v>930</v>
      </c>
      <c r="J34" s="577"/>
      <c r="K34" s="584" t="s">
        <v>930</v>
      </c>
      <c r="M34" s="598" t="str">
        <f>IF(C34="","",F34+ROUNDDOWN((H34+J34)/C34,1))</f>
        <v/>
      </c>
      <c r="N34" s="604"/>
      <c r="O34" s="608"/>
      <c r="P34" s="598" t="str">
        <f>IF(C34="","",F35+ROUNDDOWN((H35+J35)/C34,1))</f>
        <v/>
      </c>
      <c r="Q34" s="604"/>
      <c r="R34" s="608"/>
    </row>
    <row r="35" spans="2:19" ht="26.1" customHeight="1">
      <c r="B35" s="555" t="s">
        <v>227</v>
      </c>
      <c r="C35" s="565"/>
      <c r="D35" s="555"/>
      <c r="E35" s="571" t="str">
        <f>$F$9</f>
        <v>介護職員</v>
      </c>
      <c r="F35" s="578"/>
      <c r="G35" s="583" t="s">
        <v>215</v>
      </c>
      <c r="H35" s="578"/>
      <c r="I35" s="583" t="s">
        <v>930</v>
      </c>
      <c r="J35" s="578"/>
      <c r="K35" s="583" t="s">
        <v>930</v>
      </c>
      <c r="M35" s="599"/>
      <c r="N35" s="605"/>
      <c r="O35" s="609"/>
      <c r="P35" s="599"/>
      <c r="Q35" s="605"/>
      <c r="R35" s="609"/>
    </row>
    <row r="36" spans="2:19" ht="26.1" customHeight="1">
      <c r="B36" s="556"/>
      <c r="C36" s="565"/>
      <c r="D36" s="568" t="s">
        <v>930</v>
      </c>
      <c r="E36" s="572" t="str">
        <f>$F$8</f>
        <v>介護福祉士</v>
      </c>
      <c r="F36" s="579"/>
      <c r="G36" s="584" t="s">
        <v>215</v>
      </c>
      <c r="H36" s="577"/>
      <c r="I36" s="584" t="s">
        <v>930</v>
      </c>
      <c r="J36" s="577"/>
      <c r="K36" s="584" t="s">
        <v>930</v>
      </c>
      <c r="M36" s="598" t="str">
        <f>IF(C36="","",F36+ROUNDDOWN((H36+J36)/C36,1))</f>
        <v/>
      </c>
      <c r="N36" s="604"/>
      <c r="O36" s="608"/>
      <c r="P36" s="598" t="str">
        <f>IF(C36="","",F37+ROUNDDOWN((H37+J37)/C36,1))</f>
        <v/>
      </c>
      <c r="Q36" s="604"/>
      <c r="R36" s="608"/>
    </row>
    <row r="37" spans="2:19" ht="26.1" customHeight="1">
      <c r="B37" s="555" t="s">
        <v>1432</v>
      </c>
      <c r="C37" s="565"/>
      <c r="D37" s="555"/>
      <c r="E37" s="571" t="str">
        <f>$F$9</f>
        <v>介護職員</v>
      </c>
      <c r="F37" s="578"/>
      <c r="G37" s="583" t="s">
        <v>215</v>
      </c>
      <c r="H37" s="578"/>
      <c r="I37" s="583" t="s">
        <v>930</v>
      </c>
      <c r="J37" s="578"/>
      <c r="K37" s="583" t="s">
        <v>930</v>
      </c>
      <c r="M37" s="599"/>
      <c r="N37" s="605"/>
      <c r="O37" s="609"/>
      <c r="P37" s="599"/>
      <c r="Q37" s="605"/>
      <c r="R37" s="609"/>
    </row>
    <row r="38" spans="2:19" ht="6.75" customHeight="1">
      <c r="B38" s="557"/>
      <c r="C38" s="566"/>
      <c r="D38" s="557"/>
      <c r="E38" s="573"/>
      <c r="F38" s="580"/>
      <c r="G38" s="567"/>
      <c r="H38" s="580"/>
      <c r="I38" s="567"/>
      <c r="J38" s="591"/>
      <c r="K38" s="547"/>
      <c r="L38" s="547"/>
      <c r="M38" s="600"/>
      <c r="N38" s="600"/>
      <c r="O38" s="600"/>
      <c r="P38" s="600"/>
      <c r="Q38" s="600"/>
      <c r="R38" s="600"/>
    </row>
    <row r="39" spans="2:19" ht="20.100000000000001" customHeight="1">
      <c r="H39" s="585"/>
      <c r="J39" s="555" t="s">
        <v>1326</v>
      </c>
      <c r="K39" s="555"/>
      <c r="L39" s="555"/>
      <c r="M39" s="599" t="str">
        <f>IF(SUM(M16:O37)=0,"",SUM(M16:O37))</f>
        <v/>
      </c>
      <c r="N39" s="605"/>
      <c r="O39" s="609"/>
      <c r="P39" s="599" t="str">
        <f>IF(SUM(P16:R37)=0,"",SUM(P16:R37))</f>
        <v/>
      </c>
      <c r="Q39" s="605"/>
      <c r="R39" s="605"/>
      <c r="S39" s="621"/>
    </row>
    <row r="40" spans="2:19" ht="20.100000000000001" customHeight="1">
      <c r="H40" s="585"/>
      <c r="J40" s="553" t="s">
        <v>1107</v>
      </c>
      <c r="K40" s="553"/>
      <c r="L40" s="553"/>
      <c r="M40" s="601" t="str">
        <f>IF(M39="","",ROUNDDOWN(M39/$K$11,1))</f>
        <v/>
      </c>
      <c r="N40" s="606"/>
      <c r="O40" s="610"/>
      <c r="P40" s="601" t="str">
        <f>IF(P39="","",ROUNDDOWN(P39/$K$11,1))</f>
        <v/>
      </c>
      <c r="Q40" s="606"/>
      <c r="R40" s="610"/>
    </row>
    <row r="41" spans="2:19" ht="18.75" customHeight="1">
      <c r="J41" s="592" t="str">
        <f>$M$15</f>
        <v>介護福祉士</v>
      </c>
      <c r="K41" s="594"/>
      <c r="L41" s="594"/>
      <c r="M41" s="594"/>
      <c r="N41" s="594"/>
      <c r="O41" s="611"/>
      <c r="P41" s="613" t="str">
        <f>IF(M40="","",M40/P40)</f>
        <v/>
      </c>
      <c r="Q41" s="615"/>
      <c r="R41" s="618"/>
    </row>
    <row r="42" spans="2:19" ht="18.75" customHeight="1">
      <c r="J42" s="593" t="s">
        <v>1400</v>
      </c>
      <c r="K42" s="595"/>
      <c r="L42" s="595"/>
      <c r="M42" s="595"/>
      <c r="N42" s="595"/>
      <c r="O42" s="612"/>
      <c r="P42" s="614"/>
      <c r="Q42" s="616"/>
      <c r="R42" s="619"/>
    </row>
    <row r="43" spans="2:19" ht="18.75" customHeight="1">
      <c r="J43" s="585"/>
      <c r="K43" s="585"/>
      <c r="L43" s="585"/>
      <c r="M43" s="585"/>
      <c r="N43" s="585"/>
      <c r="O43" s="585"/>
      <c r="P43" s="585"/>
      <c r="Q43" s="585"/>
      <c r="R43" s="620"/>
    </row>
    <row r="44" spans="2:19" ht="18.75" customHeight="1">
      <c r="B44" s="552" t="s">
        <v>13</v>
      </c>
      <c r="C44" s="563" t="s">
        <v>1444</v>
      </c>
      <c r="D44" s="563"/>
      <c r="E44" s="563"/>
      <c r="F44" s="563"/>
      <c r="G44" s="563"/>
      <c r="H44" s="563"/>
      <c r="I44" s="563"/>
      <c r="J44" s="563"/>
      <c r="K44" s="563"/>
      <c r="M44" s="596" t="s">
        <v>79</v>
      </c>
      <c r="N44" s="602"/>
      <c r="O44" s="602"/>
      <c r="P44" s="602"/>
      <c r="Q44" s="602"/>
      <c r="R44" s="617"/>
    </row>
    <row r="45" spans="2:19" ht="79.5" customHeight="1">
      <c r="B45" s="558"/>
      <c r="C45" s="564" t="s">
        <v>1413</v>
      </c>
      <c r="D45" s="564"/>
      <c r="E45" s="558"/>
      <c r="F45" s="581" t="s">
        <v>1446</v>
      </c>
      <c r="G45" s="581"/>
      <c r="H45" s="586" t="s">
        <v>335</v>
      </c>
      <c r="I45" s="586"/>
      <c r="J45" s="564" t="s">
        <v>276</v>
      </c>
      <c r="K45" s="564"/>
      <c r="M45" s="597" t="str">
        <f>F8</f>
        <v>介護福祉士</v>
      </c>
      <c r="N45" s="603"/>
      <c r="O45" s="607"/>
      <c r="P45" s="597" t="str">
        <f>F9</f>
        <v>介護職員</v>
      </c>
      <c r="Q45" s="603"/>
      <c r="R45" s="607"/>
    </row>
    <row r="46" spans="2:19" ht="25.5" customHeight="1">
      <c r="B46" s="554" t="s">
        <v>1431</v>
      </c>
      <c r="C46" s="565"/>
      <c r="D46" s="568" t="s">
        <v>930</v>
      </c>
      <c r="E46" s="570" t="str">
        <f>$F$8</f>
        <v>介護福祉士</v>
      </c>
      <c r="F46" s="577"/>
      <c r="G46" s="582" t="s">
        <v>215</v>
      </c>
      <c r="H46" s="577"/>
      <c r="I46" s="582" t="s">
        <v>930</v>
      </c>
      <c r="J46" s="577"/>
      <c r="K46" s="582" t="s">
        <v>930</v>
      </c>
      <c r="M46" s="598" t="str">
        <f>IF(C46="","",F46+ROUNDDOWN((H46+J46)/C46,1))</f>
        <v/>
      </c>
      <c r="N46" s="604"/>
      <c r="O46" s="608"/>
      <c r="P46" s="598" t="str">
        <f>IF(C46="","",F47+ROUNDDOWN((H47+J47)/C46,1))</f>
        <v/>
      </c>
      <c r="Q46" s="604"/>
      <c r="R46" s="608"/>
    </row>
    <row r="47" spans="2:19" ht="25.5" customHeight="1">
      <c r="B47" s="559" t="s">
        <v>950</v>
      </c>
      <c r="C47" s="565"/>
      <c r="D47" s="555"/>
      <c r="E47" s="571" t="str">
        <f>$F$9</f>
        <v>介護職員</v>
      </c>
      <c r="F47" s="578"/>
      <c r="G47" s="583" t="s">
        <v>215</v>
      </c>
      <c r="H47" s="578"/>
      <c r="I47" s="583" t="s">
        <v>930</v>
      </c>
      <c r="J47" s="578"/>
      <c r="K47" s="583" t="s">
        <v>930</v>
      </c>
      <c r="M47" s="599"/>
      <c r="N47" s="605"/>
      <c r="O47" s="609"/>
      <c r="P47" s="599"/>
      <c r="Q47" s="605"/>
      <c r="R47" s="609"/>
    </row>
    <row r="48" spans="2:19" ht="25.5" customHeight="1">
      <c r="B48" s="560"/>
      <c r="C48" s="565"/>
      <c r="D48" s="568" t="s">
        <v>930</v>
      </c>
      <c r="E48" s="572" t="str">
        <f>$F$8</f>
        <v>介護福祉士</v>
      </c>
      <c r="F48" s="579"/>
      <c r="G48" s="584" t="s">
        <v>215</v>
      </c>
      <c r="H48" s="577"/>
      <c r="I48" s="584" t="s">
        <v>930</v>
      </c>
      <c r="J48" s="577"/>
      <c r="K48" s="584" t="s">
        <v>930</v>
      </c>
      <c r="M48" s="598" t="str">
        <f>IF(C48="","",F48+ROUNDDOWN((H48+J48)/C48,1))</f>
        <v/>
      </c>
      <c r="N48" s="604"/>
      <c r="O48" s="608"/>
      <c r="P48" s="598" t="str">
        <f>IF(C48="","",F49+ROUNDDOWN((H49+J49)/C48,1))</f>
        <v/>
      </c>
      <c r="Q48" s="604"/>
      <c r="R48" s="608"/>
    </row>
    <row r="49" spans="2:18" ht="25.5" customHeight="1">
      <c r="B49" s="559" t="s">
        <v>746</v>
      </c>
      <c r="C49" s="565"/>
      <c r="D49" s="555"/>
      <c r="E49" s="571" t="str">
        <f>$F$9</f>
        <v>介護職員</v>
      </c>
      <c r="F49" s="578"/>
      <c r="G49" s="583" t="s">
        <v>215</v>
      </c>
      <c r="H49" s="578"/>
      <c r="I49" s="583" t="s">
        <v>930</v>
      </c>
      <c r="J49" s="578"/>
      <c r="K49" s="583" t="s">
        <v>930</v>
      </c>
      <c r="M49" s="599"/>
      <c r="N49" s="605"/>
      <c r="O49" s="609"/>
      <c r="P49" s="599"/>
      <c r="Q49" s="605"/>
      <c r="R49" s="609"/>
    </row>
    <row r="50" spans="2:18" ht="25.5" customHeight="1">
      <c r="B50" s="560"/>
      <c r="C50" s="565"/>
      <c r="D50" s="568" t="s">
        <v>930</v>
      </c>
      <c r="E50" s="572" t="str">
        <f>$F$8</f>
        <v>介護福祉士</v>
      </c>
      <c r="F50" s="579"/>
      <c r="G50" s="584" t="s">
        <v>215</v>
      </c>
      <c r="H50" s="577"/>
      <c r="I50" s="584" t="s">
        <v>930</v>
      </c>
      <c r="J50" s="577"/>
      <c r="K50" s="584" t="s">
        <v>930</v>
      </c>
      <c r="M50" s="598" t="str">
        <f>IF(C50="","",F50+ROUNDDOWN((H50+J50)/C50,1))</f>
        <v/>
      </c>
      <c r="N50" s="604"/>
      <c r="O50" s="608"/>
      <c r="P50" s="598" t="str">
        <f>IF(C50="","",F51+ROUNDDOWN((H51+J51)/C50,1))</f>
        <v/>
      </c>
      <c r="Q50" s="604"/>
      <c r="R50" s="608"/>
    </row>
    <row r="51" spans="2:18" ht="25.5" customHeight="1">
      <c r="B51" s="559" t="s">
        <v>491</v>
      </c>
      <c r="C51" s="565"/>
      <c r="D51" s="555"/>
      <c r="E51" s="571" t="str">
        <f>$F$9</f>
        <v>介護職員</v>
      </c>
      <c r="F51" s="578"/>
      <c r="G51" s="583" t="s">
        <v>215</v>
      </c>
      <c r="H51" s="578"/>
      <c r="I51" s="583" t="s">
        <v>930</v>
      </c>
      <c r="J51" s="578"/>
      <c r="K51" s="583" t="s">
        <v>930</v>
      </c>
      <c r="M51" s="599"/>
      <c r="N51" s="605"/>
      <c r="O51" s="609"/>
      <c r="P51" s="599"/>
      <c r="Q51" s="605"/>
      <c r="R51" s="609"/>
    </row>
    <row r="52" spans="2:18" ht="6.75" customHeight="1">
      <c r="J52" s="585"/>
      <c r="K52" s="585"/>
      <c r="L52" s="585"/>
      <c r="M52" s="585"/>
      <c r="N52" s="585"/>
      <c r="O52" s="585"/>
      <c r="P52" s="585"/>
      <c r="Q52" s="585"/>
      <c r="R52" s="620"/>
    </row>
    <row r="53" spans="2:18" ht="20.100000000000001" customHeight="1">
      <c r="J53" s="553" t="s">
        <v>1326</v>
      </c>
      <c r="K53" s="553"/>
      <c r="L53" s="553"/>
      <c r="M53" s="601" t="str">
        <f>IF(SUM(M46:O51)=0,"",SUM(M46:O51))</f>
        <v/>
      </c>
      <c r="N53" s="606"/>
      <c r="O53" s="610"/>
      <c r="P53" s="601" t="str">
        <f>IF(SUM(P46:R51)=0,"",SUM(P46:R51))</f>
        <v/>
      </c>
      <c r="Q53" s="606"/>
      <c r="R53" s="610"/>
    </row>
    <row r="54" spans="2:18" ht="20.100000000000001" customHeight="1">
      <c r="J54" s="553" t="s">
        <v>1107</v>
      </c>
      <c r="K54" s="553"/>
      <c r="L54" s="553"/>
      <c r="M54" s="601" t="str">
        <f>IF(M53="","",ROUNDDOWN(M53/3,1))</f>
        <v/>
      </c>
      <c r="N54" s="606"/>
      <c r="O54" s="610"/>
      <c r="P54" s="601" t="str">
        <f>IF(P53="","",ROUNDDOWN(P53/3,1))</f>
        <v/>
      </c>
      <c r="Q54" s="606"/>
      <c r="R54" s="610"/>
    </row>
    <row r="55" spans="2:18" ht="18.75" customHeight="1">
      <c r="J55" s="592" t="str">
        <f>$M$15</f>
        <v>介護福祉士</v>
      </c>
      <c r="K55" s="594"/>
      <c r="L55" s="594"/>
      <c r="M55" s="594"/>
      <c r="N55" s="594"/>
      <c r="O55" s="611"/>
      <c r="P55" s="613" t="str">
        <f>IF(M54="","",M54/P54)</f>
        <v/>
      </c>
      <c r="Q55" s="615"/>
      <c r="R55" s="618"/>
    </row>
    <row r="56" spans="2:18" ht="18.75" customHeight="1">
      <c r="J56" s="593" t="s">
        <v>1400</v>
      </c>
      <c r="K56" s="595"/>
      <c r="L56" s="595"/>
      <c r="M56" s="595"/>
      <c r="N56" s="595"/>
      <c r="O56" s="612"/>
      <c r="P56" s="614"/>
      <c r="Q56" s="616"/>
      <c r="R56" s="619"/>
    </row>
    <row r="57" spans="2:18" ht="18.75" customHeight="1">
      <c r="J57" s="585"/>
      <c r="K57" s="585"/>
      <c r="L57" s="585"/>
      <c r="M57" s="585"/>
      <c r="N57" s="585"/>
      <c r="O57" s="585"/>
      <c r="P57" s="585"/>
      <c r="Q57" s="585"/>
      <c r="R57" s="620"/>
    </row>
    <row r="59" spans="2:18">
      <c r="B59" s="545" t="s">
        <v>1007</v>
      </c>
    </row>
    <row r="60" spans="2:18">
      <c r="B60" s="561" t="s">
        <v>1320</v>
      </c>
      <c r="C60" s="561"/>
      <c r="D60" s="561"/>
      <c r="E60" s="561"/>
      <c r="F60" s="561"/>
      <c r="G60" s="561"/>
      <c r="H60" s="561"/>
      <c r="I60" s="561"/>
      <c r="J60" s="561"/>
      <c r="K60" s="561"/>
      <c r="L60" s="561"/>
      <c r="M60" s="561"/>
      <c r="N60" s="561"/>
      <c r="O60" s="561"/>
      <c r="P60" s="561"/>
      <c r="Q60" s="561"/>
      <c r="R60" s="561"/>
    </row>
    <row r="61" spans="2:18">
      <c r="B61" s="561" t="s">
        <v>1433</v>
      </c>
      <c r="C61" s="561"/>
      <c r="D61" s="561"/>
      <c r="E61" s="561"/>
      <c r="F61" s="561"/>
      <c r="G61" s="561"/>
      <c r="H61" s="561"/>
      <c r="I61" s="561"/>
      <c r="J61" s="561"/>
      <c r="K61" s="561"/>
      <c r="L61" s="561"/>
      <c r="M61" s="561"/>
      <c r="N61" s="561"/>
      <c r="O61" s="561"/>
      <c r="P61" s="561"/>
      <c r="Q61" s="561"/>
      <c r="R61" s="561"/>
    </row>
    <row r="62" spans="2:18">
      <c r="B62" s="561" t="s">
        <v>1332</v>
      </c>
      <c r="C62" s="561"/>
      <c r="D62" s="561"/>
      <c r="E62" s="561"/>
      <c r="F62" s="561"/>
      <c r="G62" s="561"/>
      <c r="H62" s="561"/>
      <c r="I62" s="561"/>
      <c r="J62" s="561"/>
      <c r="K62" s="561"/>
      <c r="L62" s="561"/>
      <c r="M62" s="561"/>
      <c r="N62" s="561"/>
      <c r="O62" s="561"/>
      <c r="P62" s="561"/>
      <c r="Q62" s="561"/>
      <c r="R62" s="561"/>
    </row>
    <row r="63" spans="2:18">
      <c r="B63" s="561" t="s">
        <v>1434</v>
      </c>
      <c r="C63" s="561"/>
      <c r="D63" s="561"/>
      <c r="E63" s="561"/>
      <c r="F63" s="561"/>
      <c r="G63" s="561"/>
      <c r="H63" s="561"/>
      <c r="I63" s="561"/>
      <c r="J63" s="561"/>
      <c r="K63" s="561"/>
      <c r="L63" s="561"/>
      <c r="M63" s="561"/>
      <c r="N63" s="561"/>
      <c r="O63" s="561"/>
      <c r="P63" s="561"/>
      <c r="Q63" s="561"/>
      <c r="R63" s="561"/>
    </row>
    <row r="64" spans="2:18">
      <c r="B64" s="561" t="s">
        <v>809</v>
      </c>
      <c r="C64" s="561"/>
      <c r="D64" s="561"/>
      <c r="E64" s="561"/>
      <c r="F64" s="561"/>
      <c r="G64" s="561"/>
      <c r="H64" s="561"/>
      <c r="I64" s="561"/>
      <c r="J64" s="561"/>
      <c r="K64" s="561"/>
      <c r="L64" s="561"/>
      <c r="M64" s="561"/>
      <c r="N64" s="561"/>
      <c r="O64" s="561"/>
      <c r="P64" s="561"/>
      <c r="Q64" s="561"/>
      <c r="R64" s="561"/>
    </row>
    <row r="65" spans="2:18">
      <c r="B65" s="561" t="s">
        <v>948</v>
      </c>
      <c r="C65" s="561"/>
      <c r="D65" s="561"/>
      <c r="E65" s="561"/>
      <c r="F65" s="561"/>
      <c r="G65" s="561"/>
      <c r="H65" s="561"/>
      <c r="I65" s="561"/>
      <c r="J65" s="561"/>
      <c r="K65" s="561"/>
      <c r="L65" s="561"/>
      <c r="M65" s="561"/>
      <c r="N65" s="561"/>
      <c r="O65" s="561"/>
      <c r="P65" s="561"/>
      <c r="Q65" s="561"/>
      <c r="R65" s="561"/>
    </row>
    <row r="66" spans="2:18">
      <c r="B66" s="561" t="s">
        <v>1435</v>
      </c>
      <c r="C66" s="561"/>
      <c r="D66" s="561"/>
      <c r="E66" s="561"/>
      <c r="F66" s="561"/>
      <c r="G66" s="561"/>
      <c r="H66" s="561"/>
      <c r="I66" s="561"/>
      <c r="J66" s="561"/>
      <c r="K66" s="561"/>
      <c r="L66" s="561"/>
      <c r="M66" s="561"/>
      <c r="N66" s="561"/>
      <c r="O66" s="561"/>
      <c r="P66" s="561"/>
      <c r="Q66" s="561"/>
      <c r="R66" s="561"/>
    </row>
    <row r="67" spans="2:18">
      <c r="B67" s="561" t="s">
        <v>311</v>
      </c>
      <c r="C67" s="561"/>
      <c r="D67" s="561"/>
      <c r="E67" s="561"/>
      <c r="F67" s="561"/>
      <c r="G67" s="561"/>
      <c r="H67" s="561"/>
      <c r="I67" s="561"/>
      <c r="J67" s="561"/>
      <c r="K67" s="561"/>
      <c r="L67" s="561"/>
      <c r="M67" s="561"/>
      <c r="N67" s="561"/>
      <c r="O67" s="561"/>
      <c r="P67" s="561"/>
      <c r="Q67" s="561"/>
      <c r="R67" s="561"/>
    </row>
    <row r="68" spans="2:18">
      <c r="B68" s="561" t="s">
        <v>1436</v>
      </c>
      <c r="C68" s="561"/>
      <c r="D68" s="561"/>
      <c r="E68" s="561"/>
      <c r="F68" s="561"/>
      <c r="G68" s="561"/>
      <c r="H68" s="561"/>
      <c r="I68" s="561"/>
      <c r="J68" s="561"/>
      <c r="K68" s="561"/>
      <c r="L68" s="561"/>
      <c r="M68" s="561"/>
      <c r="N68" s="561"/>
      <c r="O68" s="561"/>
      <c r="P68" s="561"/>
      <c r="Q68" s="561"/>
      <c r="R68" s="561"/>
    </row>
    <row r="69" spans="2:18">
      <c r="B69" s="561" t="s">
        <v>1189</v>
      </c>
      <c r="C69" s="561"/>
      <c r="D69" s="561"/>
      <c r="E69" s="561"/>
      <c r="F69" s="561"/>
      <c r="G69" s="561"/>
      <c r="H69" s="561"/>
      <c r="I69" s="561"/>
      <c r="J69" s="561"/>
      <c r="K69" s="561"/>
      <c r="L69" s="561"/>
      <c r="M69" s="561"/>
      <c r="N69" s="561"/>
      <c r="O69" s="561"/>
      <c r="P69" s="561"/>
      <c r="Q69" s="561"/>
      <c r="R69" s="561"/>
    </row>
    <row r="70" spans="2:18">
      <c r="B70" s="561" t="s">
        <v>377</v>
      </c>
      <c r="C70" s="561"/>
      <c r="D70" s="561"/>
      <c r="E70" s="561"/>
      <c r="F70" s="561"/>
      <c r="G70" s="561"/>
      <c r="H70" s="561"/>
      <c r="I70" s="561"/>
      <c r="J70" s="561"/>
      <c r="K70" s="561"/>
      <c r="L70" s="561"/>
      <c r="M70" s="561"/>
      <c r="N70" s="561"/>
      <c r="O70" s="561"/>
      <c r="P70" s="561"/>
      <c r="Q70" s="561"/>
      <c r="R70" s="561"/>
    </row>
    <row r="71" spans="2:18">
      <c r="B71" s="561" t="s">
        <v>1437</v>
      </c>
      <c r="C71" s="561"/>
      <c r="D71" s="561"/>
      <c r="E71" s="561"/>
      <c r="F71" s="561"/>
      <c r="G71" s="561"/>
      <c r="H71" s="561"/>
      <c r="I71" s="561"/>
      <c r="J71" s="561"/>
      <c r="K71" s="561"/>
      <c r="L71" s="561"/>
      <c r="M71" s="561"/>
      <c r="N71" s="561"/>
      <c r="O71" s="561"/>
      <c r="P71" s="561"/>
      <c r="Q71" s="561"/>
      <c r="R71" s="561"/>
    </row>
    <row r="72" spans="2:18">
      <c r="B72" s="561" t="s">
        <v>483</v>
      </c>
      <c r="C72" s="561"/>
      <c r="D72" s="561"/>
      <c r="E72" s="561"/>
      <c r="F72" s="561"/>
      <c r="G72" s="561"/>
      <c r="H72" s="561"/>
      <c r="I72" s="561"/>
      <c r="J72" s="561"/>
      <c r="K72" s="561"/>
      <c r="L72" s="561"/>
      <c r="M72" s="561"/>
      <c r="N72" s="561"/>
      <c r="O72" s="561"/>
      <c r="P72" s="561"/>
      <c r="Q72" s="561"/>
      <c r="R72" s="561"/>
    </row>
    <row r="73" spans="2:18">
      <c r="B73" s="561" t="s">
        <v>1270</v>
      </c>
      <c r="C73" s="561"/>
      <c r="D73" s="561"/>
      <c r="E73" s="561"/>
      <c r="F73" s="561"/>
      <c r="G73" s="561"/>
      <c r="H73" s="561"/>
      <c r="I73" s="561"/>
      <c r="J73" s="561"/>
      <c r="K73" s="561"/>
      <c r="L73" s="561"/>
      <c r="M73" s="561"/>
      <c r="N73" s="561"/>
      <c r="O73" s="561"/>
      <c r="P73" s="561"/>
      <c r="Q73" s="561"/>
      <c r="R73" s="561"/>
    </row>
    <row r="74" spans="2:18">
      <c r="B74" s="561" t="s">
        <v>969</v>
      </c>
      <c r="C74" s="561"/>
      <c r="D74" s="561"/>
      <c r="E74" s="561"/>
      <c r="F74" s="561"/>
      <c r="G74" s="561"/>
      <c r="H74" s="561"/>
      <c r="I74" s="561"/>
      <c r="J74" s="561"/>
      <c r="K74" s="561"/>
      <c r="L74" s="561"/>
      <c r="M74" s="561"/>
      <c r="N74" s="561"/>
      <c r="O74" s="561"/>
      <c r="P74" s="561"/>
      <c r="Q74" s="561"/>
      <c r="R74" s="561"/>
    </row>
    <row r="75" spans="2:18">
      <c r="B75" s="561" t="s">
        <v>1438</v>
      </c>
      <c r="C75" s="561"/>
      <c r="D75" s="561"/>
      <c r="E75" s="561"/>
      <c r="F75" s="561"/>
      <c r="G75" s="561"/>
      <c r="H75" s="561"/>
      <c r="I75" s="561"/>
      <c r="J75" s="561"/>
      <c r="K75" s="561"/>
      <c r="L75" s="561"/>
      <c r="M75" s="561"/>
      <c r="N75" s="561"/>
      <c r="O75" s="561"/>
      <c r="P75" s="561"/>
      <c r="Q75" s="561"/>
      <c r="R75" s="561"/>
    </row>
    <row r="76" spans="2:18">
      <c r="B76" s="561" t="s">
        <v>1439</v>
      </c>
      <c r="C76" s="561"/>
      <c r="D76" s="561"/>
      <c r="E76" s="561"/>
      <c r="F76" s="561"/>
      <c r="G76" s="561"/>
      <c r="H76" s="561"/>
      <c r="I76" s="561"/>
      <c r="J76" s="561"/>
      <c r="K76" s="561"/>
      <c r="L76" s="561"/>
      <c r="M76" s="561"/>
      <c r="N76" s="561"/>
      <c r="O76" s="561"/>
      <c r="P76" s="561"/>
      <c r="Q76" s="561"/>
      <c r="R76" s="561"/>
    </row>
    <row r="77" spans="2:18">
      <c r="B77" s="561" t="s">
        <v>66</v>
      </c>
      <c r="C77" s="561"/>
      <c r="D77" s="561"/>
      <c r="E77" s="561"/>
      <c r="F77" s="561"/>
      <c r="G77" s="561"/>
      <c r="H77" s="561"/>
      <c r="I77" s="561"/>
      <c r="J77" s="561"/>
      <c r="K77" s="561"/>
      <c r="L77" s="561"/>
      <c r="M77" s="561"/>
      <c r="N77" s="561"/>
      <c r="O77" s="561"/>
      <c r="P77" s="561"/>
      <c r="Q77" s="561"/>
      <c r="R77" s="561"/>
    </row>
    <row r="78" spans="2:18">
      <c r="B78" s="561" t="s">
        <v>1440</v>
      </c>
      <c r="C78" s="561"/>
      <c r="D78" s="561"/>
      <c r="E78" s="561"/>
      <c r="F78" s="561"/>
      <c r="G78" s="561"/>
      <c r="H78" s="561"/>
      <c r="I78" s="561"/>
      <c r="J78" s="561"/>
      <c r="K78" s="561"/>
      <c r="L78" s="561"/>
      <c r="M78" s="561"/>
      <c r="N78" s="561"/>
      <c r="O78" s="561"/>
      <c r="P78" s="561"/>
      <c r="Q78" s="561"/>
      <c r="R78" s="561"/>
    </row>
    <row r="79" spans="2:18">
      <c r="B79" s="561" t="s">
        <v>1056</v>
      </c>
      <c r="C79" s="561"/>
      <c r="D79" s="561"/>
      <c r="E79" s="561"/>
      <c r="F79" s="561"/>
      <c r="G79" s="561"/>
      <c r="H79" s="561"/>
      <c r="I79" s="561"/>
      <c r="J79" s="561"/>
      <c r="K79" s="561"/>
      <c r="L79" s="561"/>
      <c r="M79" s="561"/>
      <c r="N79" s="561"/>
      <c r="O79" s="561"/>
      <c r="P79" s="561"/>
      <c r="Q79" s="561"/>
      <c r="R79" s="561"/>
    </row>
    <row r="80" spans="2:18">
      <c r="B80" s="561" t="s">
        <v>685</v>
      </c>
      <c r="C80" s="561"/>
      <c r="D80" s="561"/>
      <c r="E80" s="561"/>
      <c r="F80" s="561"/>
      <c r="G80" s="561"/>
      <c r="H80" s="561"/>
      <c r="I80" s="561"/>
      <c r="J80" s="561"/>
      <c r="K80" s="561"/>
      <c r="L80" s="561"/>
      <c r="M80" s="561"/>
      <c r="N80" s="561"/>
      <c r="O80" s="561"/>
      <c r="P80" s="561"/>
      <c r="Q80" s="561"/>
      <c r="R80" s="561"/>
    </row>
    <row r="81" spans="2:18">
      <c r="B81" s="561" t="s">
        <v>238</v>
      </c>
      <c r="C81" s="561"/>
      <c r="D81" s="561"/>
      <c r="E81" s="561"/>
      <c r="F81" s="561"/>
      <c r="G81" s="561"/>
      <c r="H81" s="561"/>
      <c r="I81" s="561"/>
      <c r="J81" s="561"/>
      <c r="K81" s="561"/>
      <c r="L81" s="561"/>
      <c r="M81" s="561"/>
      <c r="N81" s="561"/>
      <c r="O81" s="561"/>
      <c r="P81" s="561"/>
      <c r="Q81" s="561"/>
      <c r="R81" s="561"/>
    </row>
    <row r="82" spans="2:18">
      <c r="B82" s="561" t="s">
        <v>1441</v>
      </c>
      <c r="C82" s="561"/>
      <c r="D82" s="561"/>
      <c r="E82" s="561"/>
      <c r="F82" s="561"/>
      <c r="G82" s="561"/>
      <c r="H82" s="561"/>
      <c r="I82" s="561"/>
      <c r="J82" s="561"/>
      <c r="K82" s="561"/>
      <c r="L82" s="561"/>
      <c r="M82" s="561"/>
      <c r="N82" s="561"/>
      <c r="O82" s="561"/>
      <c r="P82" s="561"/>
      <c r="Q82" s="561"/>
      <c r="R82" s="561"/>
    </row>
    <row r="83" spans="2:18">
      <c r="B83" s="562" t="s">
        <v>1442</v>
      </c>
      <c r="C83" s="561"/>
      <c r="D83" s="561"/>
      <c r="E83" s="561"/>
      <c r="F83" s="561"/>
      <c r="G83" s="561"/>
      <c r="H83" s="561"/>
      <c r="I83" s="561"/>
      <c r="J83" s="561"/>
      <c r="K83" s="561"/>
      <c r="L83" s="561"/>
      <c r="M83" s="561"/>
      <c r="N83" s="561"/>
      <c r="O83" s="561"/>
      <c r="P83" s="561"/>
      <c r="Q83" s="561"/>
      <c r="R83" s="561"/>
    </row>
    <row r="84" spans="2:18">
      <c r="B84" s="561" t="s">
        <v>993</v>
      </c>
      <c r="C84" s="561"/>
      <c r="D84" s="561"/>
      <c r="E84" s="561"/>
      <c r="F84" s="561"/>
      <c r="G84" s="561"/>
      <c r="H84" s="561"/>
      <c r="I84" s="561"/>
      <c r="J84" s="561"/>
      <c r="K84" s="561"/>
      <c r="L84" s="561"/>
      <c r="M84" s="561"/>
      <c r="N84" s="561"/>
      <c r="O84" s="561"/>
      <c r="P84" s="561"/>
      <c r="Q84" s="561"/>
      <c r="R84" s="561"/>
    </row>
    <row r="85" spans="2:18">
      <c r="B85" s="561" t="s">
        <v>1443</v>
      </c>
      <c r="C85" s="561"/>
      <c r="D85" s="561"/>
      <c r="E85" s="561"/>
      <c r="F85" s="561"/>
      <c r="G85" s="561"/>
      <c r="H85" s="561"/>
      <c r="I85" s="561"/>
      <c r="J85" s="561"/>
      <c r="K85" s="561"/>
      <c r="L85" s="561"/>
      <c r="M85" s="561"/>
      <c r="N85" s="561"/>
      <c r="O85" s="561"/>
      <c r="P85" s="561"/>
      <c r="Q85" s="561"/>
      <c r="R85" s="561"/>
    </row>
    <row r="86" spans="2:18">
      <c r="B86" s="561"/>
      <c r="C86" s="561"/>
      <c r="D86" s="561"/>
      <c r="E86" s="561"/>
      <c r="F86" s="561"/>
      <c r="G86" s="561"/>
      <c r="H86" s="561"/>
      <c r="I86" s="561"/>
      <c r="J86" s="561"/>
      <c r="K86" s="561"/>
      <c r="L86" s="561"/>
      <c r="M86" s="561"/>
      <c r="N86" s="561"/>
      <c r="O86" s="561"/>
      <c r="P86" s="561"/>
      <c r="Q86" s="561"/>
      <c r="R86" s="561"/>
    </row>
    <row r="87" spans="2:18">
      <c r="B87" s="561"/>
      <c r="C87" s="561"/>
      <c r="D87" s="561"/>
      <c r="E87" s="561"/>
      <c r="F87" s="561"/>
      <c r="G87" s="561"/>
      <c r="H87" s="561"/>
      <c r="I87" s="561"/>
      <c r="J87" s="561"/>
      <c r="K87" s="561"/>
      <c r="L87" s="561"/>
      <c r="M87" s="561"/>
      <c r="N87" s="561"/>
      <c r="O87" s="561"/>
      <c r="P87" s="561"/>
      <c r="Q87" s="561"/>
      <c r="R87" s="561"/>
    </row>
    <row r="88" spans="2:18">
      <c r="B88" s="561"/>
      <c r="C88" s="561"/>
      <c r="D88" s="561"/>
      <c r="E88" s="561"/>
      <c r="F88" s="561"/>
      <c r="G88" s="561"/>
      <c r="H88" s="561"/>
      <c r="I88" s="561"/>
      <c r="J88" s="561"/>
      <c r="K88" s="561"/>
      <c r="L88" s="561"/>
      <c r="M88" s="561"/>
      <c r="N88" s="561"/>
      <c r="O88" s="561"/>
      <c r="P88" s="561"/>
      <c r="Q88" s="561"/>
      <c r="R88" s="561"/>
    </row>
    <row r="89" spans="2:18">
      <c r="B89" s="561"/>
      <c r="C89" s="561"/>
      <c r="D89" s="561"/>
      <c r="E89" s="561"/>
      <c r="F89" s="561"/>
      <c r="G89" s="561"/>
      <c r="H89" s="561"/>
      <c r="I89" s="561"/>
      <c r="J89" s="561"/>
      <c r="K89" s="561"/>
      <c r="L89" s="561"/>
      <c r="M89" s="561"/>
      <c r="N89" s="561"/>
      <c r="O89" s="561"/>
      <c r="P89" s="561"/>
      <c r="Q89" s="561"/>
      <c r="R89" s="561"/>
    </row>
    <row r="90" spans="2:18">
      <c r="B90" s="561"/>
      <c r="C90" s="561"/>
      <c r="D90" s="561"/>
      <c r="E90" s="561"/>
      <c r="F90" s="561"/>
      <c r="G90" s="561"/>
      <c r="H90" s="561"/>
      <c r="I90" s="561"/>
      <c r="J90" s="561"/>
      <c r="K90" s="561"/>
      <c r="L90" s="561"/>
      <c r="M90" s="561"/>
      <c r="N90" s="561"/>
      <c r="O90" s="561"/>
      <c r="P90" s="561"/>
      <c r="Q90" s="561"/>
      <c r="R90" s="561"/>
    </row>
    <row r="91" spans="2:18">
      <c r="B91" s="561"/>
      <c r="C91" s="561"/>
      <c r="D91" s="561"/>
      <c r="E91" s="561"/>
      <c r="F91" s="561"/>
      <c r="G91" s="561"/>
      <c r="H91" s="561"/>
      <c r="I91" s="561"/>
      <c r="J91" s="561"/>
      <c r="K91" s="561"/>
      <c r="L91" s="561"/>
      <c r="M91" s="561"/>
      <c r="N91" s="561"/>
      <c r="O91" s="561"/>
      <c r="P91" s="561"/>
      <c r="Q91" s="561"/>
      <c r="R91" s="561"/>
    </row>
    <row r="92" spans="2:18">
      <c r="B92" s="561"/>
      <c r="C92" s="561"/>
      <c r="D92" s="561"/>
      <c r="E92" s="561"/>
      <c r="F92" s="561"/>
      <c r="G92" s="561"/>
      <c r="H92" s="561"/>
      <c r="I92" s="561"/>
      <c r="J92" s="561"/>
      <c r="K92" s="561"/>
      <c r="L92" s="561"/>
      <c r="M92" s="561"/>
      <c r="N92" s="561"/>
      <c r="O92" s="561"/>
      <c r="P92" s="561"/>
      <c r="Q92" s="561"/>
      <c r="R92" s="561"/>
    </row>
    <row r="93" spans="2:18">
      <c r="B93" s="561"/>
      <c r="C93" s="561"/>
      <c r="D93" s="561"/>
      <c r="E93" s="561"/>
      <c r="F93" s="561"/>
      <c r="G93" s="561"/>
      <c r="H93" s="561"/>
      <c r="I93" s="561"/>
      <c r="J93" s="561"/>
      <c r="K93" s="561"/>
      <c r="L93" s="561"/>
      <c r="M93" s="561"/>
      <c r="N93" s="561"/>
      <c r="O93" s="561"/>
      <c r="P93" s="561"/>
      <c r="Q93" s="561"/>
      <c r="R93" s="561"/>
    </row>
    <row r="94" spans="2:18">
      <c r="B94" s="561"/>
      <c r="C94" s="561"/>
      <c r="D94" s="561"/>
      <c r="E94" s="561"/>
      <c r="F94" s="561"/>
      <c r="G94" s="561"/>
      <c r="H94" s="561"/>
      <c r="I94" s="561"/>
      <c r="J94" s="561"/>
      <c r="K94" s="561"/>
      <c r="L94" s="561"/>
      <c r="M94" s="561"/>
      <c r="N94" s="561"/>
      <c r="O94" s="561"/>
      <c r="P94" s="561"/>
      <c r="Q94" s="561"/>
      <c r="R94" s="561"/>
    </row>
    <row r="122" spans="1:7">
      <c r="A122" s="547"/>
      <c r="C122" s="547"/>
      <c r="D122" s="547"/>
      <c r="E122" s="547"/>
      <c r="F122" s="547"/>
      <c r="G122" s="547"/>
    </row>
    <row r="123" spans="1:7">
      <c r="C123" s="567"/>
    </row>
    <row r="151" spans="1:1">
      <c r="A151" s="547"/>
    </row>
    <row r="187" spans="1:1">
      <c r="A187" s="548"/>
    </row>
    <row r="238" spans="1:1">
      <c r="A238" s="548"/>
    </row>
    <row r="287" spans="1:1">
      <c r="A287" s="548"/>
    </row>
    <row r="314" spans="1:1">
      <c r="A314" s="547"/>
    </row>
    <row r="364" spans="1:1">
      <c r="A364" s="548"/>
    </row>
    <row r="388" spans="1:1">
      <c r="A388" s="547"/>
    </row>
    <row r="416" spans="1:1">
      <c r="A416" s="547"/>
    </row>
    <row r="444" spans="1:1">
      <c r="A444" s="547"/>
    </row>
    <row r="468" spans="1:1">
      <c r="A468" s="547"/>
    </row>
    <row r="497" spans="1:1">
      <c r="A497" s="547"/>
    </row>
    <row r="526" spans="1:1">
      <c r="A526" s="547"/>
    </row>
    <row r="575" spans="1:1">
      <c r="A575" s="548"/>
    </row>
    <row r="606" spans="1:1">
      <c r="A606" s="548"/>
    </row>
    <row r="650" spans="1:1">
      <c r="A650" s="548"/>
    </row>
    <row r="686" spans="1:1">
      <c r="A686" s="547"/>
    </row>
    <row r="725" spans="1:1">
      <c r="A725" s="548"/>
    </row>
    <row r="754" spans="1:1">
      <c r="A754" s="548"/>
    </row>
    <row r="793" spans="1:1">
      <c r="A793" s="548"/>
    </row>
    <row r="832" spans="1:1">
      <c r="A832" s="548"/>
    </row>
    <row r="860" spans="1:1">
      <c r="A860" s="548"/>
    </row>
    <row r="900" spans="1:1">
      <c r="A900" s="548"/>
    </row>
    <row r="940" spans="1:1">
      <c r="A940" s="548"/>
    </row>
    <row r="969" spans="1:1">
      <c r="A969" s="5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7"/>
  <dataValidations count="4">
    <dataValidation type="list" allowBlank="1" showDropDown="0" showInputMessage="1" showErrorMessage="1" sqref="F8:I8">
      <formula1>$W$17:$W$22</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F9:I9">
      <formula1>$X$17:$X$22</formula1>
    </dataValidation>
  </dataValidations>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0">
    <pageSetUpPr fitToPage="1"/>
  </sheetPr>
  <dimension ref="A1:AH123"/>
  <sheetViews>
    <sheetView view="pageBreakPreview" zoomScaleSheetLayoutView="100" workbookViewId="0">
      <selection activeCell="D2" sqref="D2"/>
    </sheetView>
  </sheetViews>
  <sheetFormatPr defaultColWidth="3.5" defaultRowHeight="13.5"/>
  <cols>
    <col min="1" max="1" width="1.25" style="445" customWidth="1"/>
    <col min="2" max="2" width="3" style="278" customWidth="1"/>
    <col min="3" max="6" width="3.5" style="445"/>
    <col min="7" max="7" width="1.5" style="445" customWidth="1"/>
    <col min="8" max="27" width="3.5" style="445"/>
    <col min="28" max="29" width="4" style="445" customWidth="1"/>
    <col min="30" max="30" width="7.5" style="445" customWidth="1"/>
    <col min="31" max="33" width="4" style="445" customWidth="1"/>
    <col min="34" max="34" width="1.25" style="445" customWidth="1"/>
    <col min="35" max="16384" width="3.5" style="445"/>
  </cols>
  <sheetData>
    <row r="1" spans="2:33" s="106" customFormat="1">
      <c r="B1" s="106"/>
      <c r="C1" s="106" t="s">
        <v>722</v>
      </c>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row>
    <row r="2" spans="2:33" s="106" customFormat="1">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2:33" s="106" customForma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225" t="s">
        <v>71</v>
      </c>
      <c r="AB3" s="107"/>
      <c r="AC3" s="107" t="s">
        <v>2</v>
      </c>
      <c r="AD3" s="107"/>
      <c r="AE3" s="107" t="s">
        <v>821</v>
      </c>
      <c r="AF3" s="107"/>
      <c r="AG3" s="107" t="s">
        <v>581</v>
      </c>
    </row>
    <row r="4" spans="2:33" s="106" customFormat="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225"/>
    </row>
    <row r="5" spans="2:33" s="106" customFormat="1" ht="24.75" customHeight="1">
      <c r="B5" s="446" t="s">
        <v>822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row>
    <row r="6" spans="2:33" s="106" customForma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row>
    <row r="7" spans="2:33" s="106" customFormat="1" ht="27" customHeight="1">
      <c r="B7" s="447" t="s">
        <v>198</v>
      </c>
      <c r="C7" s="447"/>
      <c r="D7" s="447"/>
      <c r="E7" s="447"/>
      <c r="F7" s="447"/>
      <c r="G7" s="220"/>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442"/>
    </row>
    <row r="8" spans="2:33" ht="27" customHeight="1">
      <c r="B8" s="229" t="s">
        <v>67</v>
      </c>
      <c r="C8" s="233"/>
      <c r="D8" s="233"/>
      <c r="E8" s="233"/>
      <c r="F8" s="235"/>
      <c r="G8" s="452"/>
      <c r="H8" s="208" t="s">
        <v>13</v>
      </c>
      <c r="I8" s="420" t="s">
        <v>477</v>
      </c>
      <c r="J8" s="420"/>
      <c r="K8" s="420"/>
      <c r="L8" s="420"/>
      <c r="M8" s="208" t="s">
        <v>13</v>
      </c>
      <c r="N8" s="420" t="s">
        <v>352</v>
      </c>
      <c r="O8" s="420"/>
      <c r="P8" s="420"/>
      <c r="Q8" s="420"/>
      <c r="R8" s="208" t="s">
        <v>13</v>
      </c>
      <c r="S8" s="420" t="s">
        <v>481</v>
      </c>
      <c r="T8" s="420"/>
      <c r="U8" s="420"/>
      <c r="V8" s="420"/>
      <c r="W8" s="420"/>
      <c r="X8" s="420"/>
      <c r="Y8" s="420"/>
      <c r="Z8" s="420"/>
      <c r="AA8" s="420"/>
      <c r="AB8" s="420"/>
      <c r="AC8" s="420"/>
      <c r="AD8" s="420"/>
      <c r="AE8" s="420"/>
      <c r="AF8" s="420"/>
      <c r="AG8" s="426"/>
    </row>
    <row r="9" spans="2:33" ht="27" customHeight="1">
      <c r="B9" s="229" t="s">
        <v>671</v>
      </c>
      <c r="C9" s="233"/>
      <c r="D9" s="233"/>
      <c r="E9" s="233"/>
      <c r="F9" s="235"/>
      <c r="G9" s="452"/>
      <c r="H9" s="208" t="s">
        <v>13</v>
      </c>
      <c r="I9" s="420" t="s">
        <v>814</v>
      </c>
      <c r="J9" s="420"/>
      <c r="K9" s="420"/>
      <c r="L9" s="420"/>
      <c r="M9" s="420"/>
      <c r="N9" s="420"/>
      <c r="O9" s="420"/>
      <c r="P9" s="420"/>
      <c r="Q9" s="420"/>
      <c r="R9" s="208" t="s">
        <v>13</v>
      </c>
      <c r="S9" s="420" t="s">
        <v>795</v>
      </c>
      <c r="T9" s="420"/>
      <c r="U9" s="340"/>
      <c r="V9" s="420"/>
      <c r="W9" s="420"/>
      <c r="X9" s="420"/>
      <c r="Y9" s="420"/>
      <c r="Z9" s="420"/>
      <c r="AA9" s="420"/>
      <c r="AB9" s="420"/>
      <c r="AC9" s="420"/>
      <c r="AD9" s="420"/>
      <c r="AE9" s="420"/>
      <c r="AF9" s="420"/>
      <c r="AG9" s="426"/>
    </row>
    <row r="10" spans="2:33" ht="27" customHeight="1">
      <c r="B10" s="229" t="s">
        <v>807</v>
      </c>
      <c r="C10" s="233"/>
      <c r="D10" s="233"/>
      <c r="E10" s="233"/>
      <c r="F10" s="233"/>
      <c r="G10" s="452"/>
      <c r="H10" s="208" t="s">
        <v>13</v>
      </c>
      <c r="I10" s="420" t="s">
        <v>18</v>
      </c>
      <c r="J10" s="420"/>
      <c r="K10" s="420"/>
      <c r="L10" s="420"/>
      <c r="M10" s="420"/>
      <c r="N10" s="420"/>
      <c r="O10" s="420"/>
      <c r="P10" s="420"/>
      <c r="Q10" s="420"/>
      <c r="R10" s="208" t="s">
        <v>13</v>
      </c>
      <c r="S10" s="420" t="s">
        <v>200</v>
      </c>
      <c r="T10" s="420"/>
      <c r="U10" s="420"/>
      <c r="V10" s="420"/>
      <c r="W10" s="420"/>
      <c r="X10" s="420"/>
      <c r="Y10" s="420"/>
      <c r="Z10" s="420"/>
      <c r="AA10" s="420"/>
      <c r="AB10" s="420"/>
      <c r="AC10" s="420"/>
      <c r="AD10" s="420"/>
      <c r="AE10" s="420"/>
      <c r="AF10" s="420"/>
      <c r="AG10" s="426"/>
    </row>
    <row r="11" spans="2:33" s="106" customForma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row>
    <row r="12" spans="2:33" s="106" customFormat="1" ht="10.5" customHeight="1">
      <c r="B12" s="302"/>
      <c r="C12" s="438"/>
      <c r="D12" s="438"/>
      <c r="E12" s="438"/>
      <c r="F12" s="296"/>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302"/>
      <c r="AF12" s="438"/>
      <c r="AG12" s="296"/>
    </row>
    <row r="13" spans="2:33" s="106" customFormat="1" ht="40.5" customHeight="1">
      <c r="B13" s="120" t="s">
        <v>1390</v>
      </c>
      <c r="C13" s="264"/>
      <c r="D13" s="264"/>
      <c r="E13" s="264"/>
      <c r="F13" s="163"/>
      <c r="G13" s="106"/>
      <c r="H13" s="264" t="s">
        <v>823</v>
      </c>
      <c r="I13" s="264"/>
      <c r="J13" s="264"/>
      <c r="K13" s="264"/>
      <c r="L13" s="264"/>
      <c r="M13" s="264"/>
      <c r="N13" s="264"/>
      <c r="O13" s="264"/>
      <c r="P13" s="264"/>
      <c r="Q13" s="264"/>
      <c r="R13" s="264"/>
      <c r="S13" s="264"/>
      <c r="T13" s="264"/>
      <c r="U13" s="264"/>
      <c r="V13" s="264"/>
      <c r="W13" s="264"/>
      <c r="X13" s="264"/>
      <c r="Y13" s="264"/>
      <c r="Z13" s="264"/>
      <c r="AA13" s="264"/>
      <c r="AB13" s="264"/>
      <c r="AC13" s="264"/>
      <c r="AD13" s="106"/>
      <c r="AE13" s="463"/>
      <c r="AF13" s="106"/>
      <c r="AG13" s="467"/>
    </row>
    <row r="14" spans="2:33" s="106" customFormat="1" ht="27" customHeight="1">
      <c r="B14" s="120"/>
      <c r="C14" s="264"/>
      <c r="D14" s="264"/>
      <c r="E14" s="264"/>
      <c r="F14" s="163"/>
      <c r="G14" s="106"/>
      <c r="H14" s="106"/>
      <c r="I14" s="106"/>
      <c r="J14" s="106"/>
      <c r="K14" s="106"/>
      <c r="L14" s="106"/>
      <c r="M14" s="106"/>
      <c r="N14" s="106"/>
      <c r="O14" s="106"/>
      <c r="P14" s="106"/>
      <c r="Q14" s="106"/>
      <c r="R14" s="106"/>
      <c r="S14" s="106"/>
      <c r="T14" s="106"/>
      <c r="U14" s="106"/>
      <c r="V14" s="106"/>
      <c r="W14" s="106"/>
      <c r="X14" s="106"/>
      <c r="Y14" s="106"/>
      <c r="Z14" s="107"/>
      <c r="AA14" s="107"/>
      <c r="AB14" s="107"/>
      <c r="AC14" s="107"/>
      <c r="AD14" s="106"/>
      <c r="AE14" s="464" t="s">
        <v>482</v>
      </c>
      <c r="AF14" s="466" t="s">
        <v>86</v>
      </c>
      <c r="AG14" s="468" t="s">
        <v>484</v>
      </c>
    </row>
    <row r="15" spans="2:33" s="106" customFormat="1" ht="30" customHeight="1">
      <c r="B15" s="120"/>
      <c r="C15" s="264"/>
      <c r="D15" s="264"/>
      <c r="E15" s="264"/>
      <c r="F15" s="163"/>
      <c r="G15" s="106"/>
      <c r="H15" s="453" t="s">
        <v>206</v>
      </c>
      <c r="I15" s="456" t="s">
        <v>817</v>
      </c>
      <c r="J15" s="458"/>
      <c r="K15" s="458"/>
      <c r="L15" s="458"/>
      <c r="M15" s="458"/>
      <c r="N15" s="458"/>
      <c r="O15" s="458"/>
      <c r="P15" s="458"/>
      <c r="Q15" s="458"/>
      <c r="R15" s="458"/>
      <c r="S15" s="458"/>
      <c r="T15" s="458"/>
      <c r="U15" s="458"/>
      <c r="V15" s="461"/>
      <c r="W15" s="202"/>
      <c r="X15" s="208"/>
      <c r="Y15" s="226" t="s">
        <v>215</v>
      </c>
      <c r="Z15" s="107"/>
      <c r="AA15" s="107"/>
      <c r="AB15" s="107"/>
      <c r="AC15" s="107"/>
      <c r="AD15" s="106"/>
      <c r="AE15" s="463"/>
      <c r="AF15" s="106"/>
      <c r="AG15" s="467"/>
    </row>
    <row r="16" spans="2:33" s="106" customFormat="1" ht="30" customHeight="1">
      <c r="B16" s="120"/>
      <c r="C16" s="264"/>
      <c r="D16" s="264"/>
      <c r="E16" s="264"/>
      <c r="F16" s="163"/>
      <c r="G16" s="106"/>
      <c r="H16" s="453" t="s">
        <v>126</v>
      </c>
      <c r="I16" s="456" t="s">
        <v>813</v>
      </c>
      <c r="J16" s="458"/>
      <c r="K16" s="458"/>
      <c r="L16" s="458"/>
      <c r="M16" s="458"/>
      <c r="N16" s="458"/>
      <c r="O16" s="458"/>
      <c r="P16" s="458"/>
      <c r="Q16" s="458"/>
      <c r="R16" s="458"/>
      <c r="S16" s="458"/>
      <c r="T16" s="458"/>
      <c r="U16" s="458"/>
      <c r="V16" s="461"/>
      <c r="W16" s="202"/>
      <c r="X16" s="208"/>
      <c r="Y16" s="226" t="s">
        <v>215</v>
      </c>
      <c r="Z16" s="106" t="s">
        <v>803</v>
      </c>
      <c r="AA16" s="642" t="s">
        <v>506</v>
      </c>
      <c r="AB16" s="642"/>
      <c r="AC16" s="642"/>
      <c r="AD16" s="190"/>
      <c r="AE16" s="414" t="s">
        <v>13</v>
      </c>
      <c r="AF16" s="107" t="s">
        <v>86</v>
      </c>
      <c r="AG16" s="469" t="s">
        <v>13</v>
      </c>
    </row>
    <row r="17" spans="2:33" s="106" customFormat="1" ht="30" customHeight="1">
      <c r="B17" s="120"/>
      <c r="C17" s="264"/>
      <c r="D17" s="264"/>
      <c r="E17" s="264"/>
      <c r="F17" s="163"/>
      <c r="G17" s="106"/>
      <c r="H17" s="453" t="s">
        <v>280</v>
      </c>
      <c r="I17" s="456" t="s">
        <v>700</v>
      </c>
      <c r="J17" s="458"/>
      <c r="K17" s="458"/>
      <c r="L17" s="458"/>
      <c r="M17" s="458"/>
      <c r="N17" s="458"/>
      <c r="O17" s="458"/>
      <c r="P17" s="458"/>
      <c r="Q17" s="458"/>
      <c r="R17" s="458"/>
      <c r="S17" s="458"/>
      <c r="T17" s="458"/>
      <c r="U17" s="458"/>
      <c r="V17" s="461"/>
      <c r="W17" s="202"/>
      <c r="X17" s="208"/>
      <c r="Y17" s="226" t="s">
        <v>215</v>
      </c>
      <c r="Z17" s="106" t="s">
        <v>803</v>
      </c>
      <c r="AA17" s="642" t="s">
        <v>114</v>
      </c>
      <c r="AB17" s="642"/>
      <c r="AC17" s="642"/>
      <c r="AD17" s="190"/>
      <c r="AE17" s="414" t="s">
        <v>13</v>
      </c>
      <c r="AF17" s="107" t="s">
        <v>86</v>
      </c>
      <c r="AG17" s="469" t="s">
        <v>13</v>
      </c>
    </row>
    <row r="18" spans="2:33" s="106" customFormat="1" ht="30" customHeight="1">
      <c r="B18" s="120"/>
      <c r="C18" s="264"/>
      <c r="D18" s="264"/>
      <c r="E18" s="264"/>
      <c r="F18" s="163"/>
      <c r="G18" s="106"/>
      <c r="H18" s="453" t="s">
        <v>586</v>
      </c>
      <c r="I18" s="456" t="s">
        <v>818</v>
      </c>
      <c r="J18" s="458"/>
      <c r="K18" s="458"/>
      <c r="L18" s="458"/>
      <c r="M18" s="458"/>
      <c r="N18" s="458"/>
      <c r="O18" s="458"/>
      <c r="P18" s="458"/>
      <c r="Q18" s="458"/>
      <c r="R18" s="458"/>
      <c r="S18" s="458"/>
      <c r="T18" s="458"/>
      <c r="U18" s="458"/>
      <c r="V18" s="461"/>
      <c r="W18" s="202"/>
      <c r="X18" s="208"/>
      <c r="Y18" s="226" t="s">
        <v>215</v>
      </c>
      <c r="Z18" s="106"/>
      <c r="AA18" s="462"/>
      <c r="AB18" s="462"/>
      <c r="AC18" s="462"/>
      <c r="AD18" s="106"/>
      <c r="AE18" s="465"/>
      <c r="AF18" s="454"/>
      <c r="AG18" s="470"/>
    </row>
    <row r="19" spans="2:33" s="106" customFormat="1" ht="40.5" customHeight="1">
      <c r="B19" s="448"/>
      <c r="C19" s="446"/>
      <c r="D19" s="446"/>
      <c r="E19" s="446"/>
      <c r="F19" s="451"/>
      <c r="G19" s="106"/>
      <c r="H19" s="453" t="s">
        <v>273</v>
      </c>
      <c r="I19" s="456" t="s">
        <v>248</v>
      </c>
      <c r="J19" s="458"/>
      <c r="K19" s="458"/>
      <c r="L19" s="458"/>
      <c r="M19" s="458"/>
      <c r="N19" s="458"/>
      <c r="O19" s="458"/>
      <c r="P19" s="458"/>
      <c r="Q19" s="458"/>
      <c r="R19" s="458"/>
      <c r="S19" s="458"/>
      <c r="T19" s="458"/>
      <c r="U19" s="458"/>
      <c r="V19" s="461"/>
      <c r="W19" s="202"/>
      <c r="X19" s="208"/>
      <c r="Y19" s="226" t="s">
        <v>215</v>
      </c>
      <c r="Z19" s="106" t="s">
        <v>803</v>
      </c>
      <c r="AA19" s="643" t="s">
        <v>1483</v>
      </c>
      <c r="AB19" s="643"/>
      <c r="AC19" s="643"/>
      <c r="AD19" s="645"/>
      <c r="AE19" s="414" t="s">
        <v>13</v>
      </c>
      <c r="AF19" s="107" t="s">
        <v>86</v>
      </c>
      <c r="AG19" s="469" t="s">
        <v>13</v>
      </c>
    </row>
    <row r="20" spans="2:33" s="106" customFormat="1" ht="12" customHeight="1">
      <c r="B20" s="448"/>
      <c r="C20" s="446"/>
      <c r="D20" s="446"/>
      <c r="E20" s="446"/>
      <c r="F20" s="451"/>
      <c r="G20" s="106"/>
      <c r="H20" s="454"/>
      <c r="I20" s="457"/>
      <c r="J20" s="457"/>
      <c r="K20" s="457"/>
      <c r="L20" s="457"/>
      <c r="M20" s="457"/>
      <c r="N20" s="457"/>
      <c r="O20" s="457"/>
      <c r="P20" s="457"/>
      <c r="Q20" s="457"/>
      <c r="R20" s="457"/>
      <c r="S20" s="457"/>
      <c r="T20" s="457"/>
      <c r="U20" s="457"/>
      <c r="V20" s="457"/>
      <c r="W20" s="106"/>
      <c r="X20" s="106"/>
      <c r="Y20" s="107"/>
      <c r="Z20" s="106"/>
      <c r="AA20" s="462"/>
      <c r="AB20" s="462"/>
      <c r="AC20" s="462"/>
      <c r="AD20" s="106"/>
      <c r="AE20" s="465"/>
      <c r="AF20" s="454"/>
      <c r="AG20" s="470"/>
    </row>
    <row r="21" spans="2:33" s="106" customFormat="1">
      <c r="B21" s="448"/>
      <c r="C21" s="446"/>
      <c r="D21" s="446"/>
      <c r="E21" s="446"/>
      <c r="F21" s="451"/>
      <c r="G21" s="106"/>
      <c r="H21" s="455" t="s">
        <v>811</v>
      </c>
      <c r="I21" s="457"/>
      <c r="J21" s="457"/>
      <c r="K21" s="457"/>
      <c r="L21" s="457"/>
      <c r="M21" s="457"/>
      <c r="N21" s="457"/>
      <c r="O21" s="457"/>
      <c r="P21" s="457"/>
      <c r="Q21" s="457"/>
      <c r="R21" s="457"/>
      <c r="S21" s="457"/>
      <c r="T21" s="457"/>
      <c r="U21" s="457"/>
      <c r="V21" s="457"/>
      <c r="W21" s="106"/>
      <c r="X21" s="106"/>
      <c r="Y21" s="107"/>
      <c r="Z21" s="106"/>
      <c r="AA21" s="462"/>
      <c r="AB21" s="462"/>
      <c r="AC21" s="462"/>
      <c r="AD21" s="106"/>
      <c r="AE21" s="465"/>
      <c r="AF21" s="454"/>
      <c r="AG21" s="470"/>
    </row>
    <row r="22" spans="2:33" s="106" customFormat="1" ht="47.25" customHeight="1">
      <c r="B22" s="463"/>
      <c r="C22" s="106"/>
      <c r="D22" s="106"/>
      <c r="E22" s="106"/>
      <c r="F22" s="106"/>
      <c r="G22" s="463"/>
      <c r="H22" s="206" t="s">
        <v>590</v>
      </c>
      <c r="I22" s="218"/>
      <c r="J22" s="218"/>
      <c r="K22" s="218"/>
      <c r="L22" s="459"/>
      <c r="M22" s="633" t="s">
        <v>1068</v>
      </c>
      <c r="N22" s="637"/>
      <c r="O22" s="637"/>
      <c r="P22" s="460"/>
      <c r="Q22" s="460"/>
      <c r="R22" s="460"/>
      <c r="S22" s="460"/>
      <c r="T22" s="460"/>
      <c r="U22" s="460"/>
      <c r="V22" s="460"/>
      <c r="W22" s="460"/>
      <c r="X22" s="460"/>
      <c r="Y22" s="226" t="s">
        <v>215</v>
      </c>
      <c r="Z22" s="106" t="s">
        <v>803</v>
      </c>
      <c r="AA22" s="643" t="s">
        <v>836</v>
      </c>
      <c r="AB22" s="643"/>
      <c r="AC22" s="643"/>
      <c r="AD22" s="645"/>
      <c r="AE22" s="414" t="s">
        <v>13</v>
      </c>
      <c r="AF22" s="107" t="s">
        <v>86</v>
      </c>
      <c r="AG22" s="469" t="s">
        <v>13</v>
      </c>
    </row>
    <row r="23" spans="2:33" s="106" customFormat="1" ht="18.75" customHeight="1">
      <c r="B23" s="119"/>
      <c r="C23" s="133"/>
      <c r="D23" s="133"/>
      <c r="E23" s="133"/>
      <c r="F23" s="133"/>
      <c r="G23" s="303"/>
      <c r="H23" s="218"/>
      <c r="I23" s="218"/>
      <c r="J23" s="218"/>
      <c r="K23" s="218"/>
      <c r="L23" s="218"/>
      <c r="M23" s="633"/>
      <c r="N23" s="637"/>
      <c r="O23" s="637"/>
      <c r="P23" s="637"/>
      <c r="Q23" s="637"/>
      <c r="R23" s="637"/>
      <c r="S23" s="637"/>
      <c r="T23" s="637"/>
      <c r="U23" s="637"/>
      <c r="V23" s="637"/>
      <c r="W23" s="149"/>
      <c r="X23" s="149"/>
      <c r="Y23" s="208"/>
      <c r="Z23" s="439"/>
      <c r="AA23" s="140"/>
      <c r="AB23" s="140"/>
      <c r="AC23" s="140"/>
      <c r="AD23" s="297"/>
      <c r="AE23" s="632"/>
      <c r="AF23" s="632"/>
      <c r="AG23" s="649"/>
    </row>
    <row r="24" spans="2:33" s="106" customFormat="1" ht="10.5" customHeight="1">
      <c r="B24" s="118"/>
      <c r="C24" s="132"/>
      <c r="D24" s="132"/>
      <c r="E24" s="132"/>
      <c r="F24" s="162"/>
      <c r="G24" s="438"/>
      <c r="H24" s="628"/>
      <c r="I24" s="628"/>
      <c r="J24" s="628"/>
      <c r="K24" s="628"/>
      <c r="L24" s="628"/>
      <c r="M24" s="634"/>
      <c r="N24" s="638"/>
      <c r="O24" s="638"/>
      <c r="P24" s="638"/>
      <c r="Q24" s="638"/>
      <c r="R24" s="638"/>
      <c r="S24" s="638"/>
      <c r="T24" s="638"/>
      <c r="U24" s="638"/>
      <c r="V24" s="638"/>
      <c r="W24" s="438"/>
      <c r="X24" s="438"/>
      <c r="Y24" s="210"/>
      <c r="Z24" s="438"/>
      <c r="AA24" s="138"/>
      <c r="AB24" s="138"/>
      <c r="AC24" s="138"/>
      <c r="AD24" s="438"/>
      <c r="AE24" s="646"/>
      <c r="AF24" s="628"/>
      <c r="AG24" s="650"/>
    </row>
    <row r="25" spans="2:33" s="106" customFormat="1" ht="18.75" customHeight="1">
      <c r="B25" s="120"/>
      <c r="C25" s="264"/>
      <c r="D25" s="264"/>
      <c r="E25" s="264"/>
      <c r="F25" s="163"/>
      <c r="G25" s="106"/>
      <c r="H25" s="455" t="s">
        <v>824</v>
      </c>
      <c r="I25" s="454"/>
      <c r="J25" s="454"/>
      <c r="K25" s="454"/>
      <c r="L25" s="454"/>
      <c r="M25" s="635"/>
      <c r="N25" s="639"/>
      <c r="O25" s="639"/>
      <c r="P25" s="639"/>
      <c r="Q25" s="639"/>
      <c r="R25" s="639"/>
      <c r="S25" s="639"/>
      <c r="T25" s="639"/>
      <c r="U25" s="639"/>
      <c r="V25" s="639"/>
      <c r="W25" s="106"/>
      <c r="X25" s="106"/>
      <c r="Y25" s="107"/>
      <c r="Z25" s="106"/>
      <c r="AA25" s="462"/>
      <c r="AB25" s="462"/>
      <c r="AC25" s="462"/>
      <c r="AD25" s="106"/>
      <c r="AE25" s="464" t="s">
        <v>482</v>
      </c>
      <c r="AF25" s="466" t="s">
        <v>86</v>
      </c>
      <c r="AG25" s="468" t="s">
        <v>484</v>
      </c>
    </row>
    <row r="26" spans="2:33" s="106" customFormat="1" ht="18.75" customHeight="1">
      <c r="B26" s="120" t="s">
        <v>734</v>
      </c>
      <c r="C26" s="264"/>
      <c r="D26" s="264"/>
      <c r="E26" s="264"/>
      <c r="F26" s="163"/>
      <c r="G26" s="106"/>
      <c r="H26" s="629" t="s">
        <v>825</v>
      </c>
      <c r="I26" s="454"/>
      <c r="J26" s="454"/>
      <c r="K26" s="454"/>
      <c r="L26" s="454"/>
      <c r="M26" s="635"/>
      <c r="N26" s="639"/>
      <c r="O26" s="639"/>
      <c r="P26" s="639"/>
      <c r="Q26" s="639"/>
      <c r="R26" s="639"/>
      <c r="S26" s="639"/>
      <c r="T26" s="639"/>
      <c r="U26" s="639"/>
      <c r="V26" s="639"/>
      <c r="W26" s="106"/>
      <c r="X26" s="106"/>
      <c r="Y26" s="107"/>
      <c r="Z26" s="106"/>
      <c r="AA26" s="462"/>
      <c r="AB26" s="462"/>
      <c r="AC26" s="462"/>
      <c r="AD26" s="106"/>
      <c r="AE26" s="647"/>
      <c r="AF26" s="635"/>
      <c r="AG26" s="651"/>
    </row>
    <row r="27" spans="2:33" s="106" customFormat="1" ht="18.75" customHeight="1">
      <c r="B27" s="120"/>
      <c r="C27" s="264"/>
      <c r="D27" s="264"/>
      <c r="E27" s="264"/>
      <c r="F27" s="163"/>
      <c r="G27" s="106"/>
      <c r="H27" s="455" t="s">
        <v>648</v>
      </c>
      <c r="I27" s="454"/>
      <c r="J27" s="454"/>
      <c r="K27" s="454"/>
      <c r="L27" s="454"/>
      <c r="M27" s="635"/>
      <c r="N27" s="639"/>
      <c r="O27" s="639"/>
      <c r="P27" s="639"/>
      <c r="Q27" s="639"/>
      <c r="R27" s="639"/>
      <c r="S27" s="639"/>
      <c r="T27" s="639"/>
      <c r="U27" s="639"/>
      <c r="V27" s="639"/>
      <c r="W27" s="106"/>
      <c r="X27" s="106"/>
      <c r="Y27" s="107"/>
      <c r="Z27" s="106"/>
      <c r="AA27" s="462"/>
      <c r="AB27" s="462"/>
      <c r="AC27" s="462"/>
      <c r="AD27" s="106"/>
      <c r="AE27" s="414" t="s">
        <v>13</v>
      </c>
      <c r="AF27" s="107" t="s">
        <v>86</v>
      </c>
      <c r="AG27" s="469" t="s">
        <v>13</v>
      </c>
    </row>
    <row r="28" spans="2:33" s="106" customFormat="1" ht="18.75" customHeight="1">
      <c r="B28" s="120"/>
      <c r="C28" s="264"/>
      <c r="D28" s="264"/>
      <c r="E28" s="264"/>
      <c r="F28" s="163"/>
      <c r="G28" s="106"/>
      <c r="H28" s="455" t="s">
        <v>45</v>
      </c>
      <c r="I28" s="454"/>
      <c r="J28" s="454"/>
      <c r="K28" s="454"/>
      <c r="L28" s="454"/>
      <c r="M28" s="635"/>
      <c r="N28" s="639"/>
      <c r="O28" s="639"/>
      <c r="P28" s="639"/>
      <c r="Q28" s="639"/>
      <c r="R28" s="639"/>
      <c r="S28" s="639"/>
      <c r="T28" s="639"/>
      <c r="U28" s="639"/>
      <c r="V28" s="639"/>
      <c r="W28" s="106"/>
      <c r="X28" s="106"/>
      <c r="Y28" s="107"/>
      <c r="Z28" s="106"/>
      <c r="AA28" s="462"/>
      <c r="AB28" s="462"/>
      <c r="AC28" s="462"/>
      <c r="AD28" s="106"/>
      <c r="AE28" s="414" t="s">
        <v>13</v>
      </c>
      <c r="AF28" s="107" t="s">
        <v>86</v>
      </c>
      <c r="AG28" s="469" t="s">
        <v>13</v>
      </c>
    </row>
    <row r="29" spans="2:33" s="106" customFormat="1" ht="18.75" customHeight="1">
      <c r="B29" s="120"/>
      <c r="C29" s="264"/>
      <c r="D29" s="264"/>
      <c r="E29" s="264"/>
      <c r="F29" s="163"/>
      <c r="G29" s="106"/>
      <c r="H29" s="455" t="s">
        <v>485</v>
      </c>
      <c r="I29" s="454"/>
      <c r="J29" s="454"/>
      <c r="K29" s="454"/>
      <c r="L29" s="454"/>
      <c r="M29" s="635"/>
      <c r="N29" s="639"/>
      <c r="O29" s="639"/>
      <c r="P29" s="639"/>
      <c r="Q29" s="639"/>
      <c r="R29" s="639"/>
      <c r="S29" s="639"/>
      <c r="T29" s="639"/>
      <c r="U29" s="639"/>
      <c r="V29" s="639"/>
      <c r="W29" s="106"/>
      <c r="X29" s="106"/>
      <c r="Y29" s="107"/>
      <c r="Z29" s="106"/>
      <c r="AA29" s="462"/>
      <c r="AB29" s="462"/>
      <c r="AC29" s="462"/>
      <c r="AD29" s="106"/>
      <c r="AE29" s="414" t="s">
        <v>13</v>
      </c>
      <c r="AF29" s="107" t="s">
        <v>86</v>
      </c>
      <c r="AG29" s="469" t="s">
        <v>13</v>
      </c>
    </row>
    <row r="30" spans="2:33" s="106" customFormat="1" ht="18.75" customHeight="1">
      <c r="B30" s="120"/>
      <c r="C30" s="264"/>
      <c r="D30" s="264"/>
      <c r="E30" s="264"/>
      <c r="F30" s="163"/>
      <c r="G30" s="106"/>
      <c r="H30" s="455" t="s">
        <v>88</v>
      </c>
      <c r="I30" s="454"/>
      <c r="J30" s="454"/>
      <c r="K30" s="454"/>
      <c r="L30" s="454"/>
      <c r="M30" s="635"/>
      <c r="N30" s="639"/>
      <c r="O30" s="639"/>
      <c r="P30" s="639"/>
      <c r="Q30" s="639"/>
      <c r="R30" s="639"/>
      <c r="S30" s="639"/>
      <c r="T30" s="639"/>
      <c r="U30" s="639"/>
      <c r="V30" s="639"/>
      <c r="W30" s="106"/>
      <c r="X30" s="106"/>
      <c r="Y30" s="107"/>
      <c r="Z30" s="106"/>
      <c r="AA30" s="462"/>
      <c r="AB30" s="462"/>
      <c r="AC30" s="462"/>
      <c r="AD30" s="106"/>
      <c r="AE30" s="414" t="s">
        <v>13</v>
      </c>
      <c r="AF30" s="107" t="s">
        <v>86</v>
      </c>
      <c r="AG30" s="469" t="s">
        <v>13</v>
      </c>
    </row>
    <row r="31" spans="2:33" s="106" customFormat="1" ht="18.75" customHeight="1">
      <c r="B31" s="120"/>
      <c r="C31" s="264"/>
      <c r="D31" s="264"/>
      <c r="E31" s="264"/>
      <c r="F31" s="163"/>
      <c r="G31" s="106"/>
      <c r="H31" s="455" t="s">
        <v>557</v>
      </c>
      <c r="I31" s="454"/>
      <c r="J31" s="454"/>
      <c r="K31" s="454"/>
      <c r="L31" s="454"/>
      <c r="M31" s="635"/>
      <c r="N31" s="639"/>
      <c r="O31" s="639"/>
      <c r="P31" s="639"/>
      <c r="Q31" s="639"/>
      <c r="R31" s="639"/>
      <c r="S31" s="639"/>
      <c r="T31" s="639"/>
      <c r="U31" s="639"/>
      <c r="V31" s="639"/>
      <c r="W31" s="639"/>
      <c r="X31" s="106"/>
      <c r="Y31" s="106"/>
      <c r="Z31" s="107"/>
      <c r="AA31" s="106"/>
      <c r="AB31" s="462"/>
      <c r="AC31" s="462"/>
      <c r="AD31" s="454"/>
      <c r="AE31" s="465"/>
      <c r="AF31" s="454"/>
      <c r="AG31" s="467"/>
    </row>
    <row r="32" spans="2:33" s="106" customFormat="1" ht="18.75" customHeight="1">
      <c r="B32" s="120"/>
      <c r="C32" s="264"/>
      <c r="D32" s="264"/>
      <c r="E32" s="264"/>
      <c r="F32" s="163"/>
      <c r="G32" s="106"/>
      <c r="H32" s="455"/>
      <c r="I32" s="453" t="s">
        <v>831</v>
      </c>
      <c r="J32" s="453"/>
      <c r="K32" s="453"/>
      <c r="L32" s="453"/>
      <c r="M32" s="453"/>
      <c r="N32" s="640"/>
      <c r="O32" s="212"/>
      <c r="P32" s="212"/>
      <c r="Q32" s="212"/>
      <c r="R32" s="212"/>
      <c r="S32" s="212"/>
      <c r="T32" s="212"/>
      <c r="U32" s="212"/>
      <c r="V32" s="212"/>
      <c r="W32" s="212"/>
      <c r="X32" s="212"/>
      <c r="Y32" s="212"/>
      <c r="Z32" s="212"/>
      <c r="AA32" s="212"/>
      <c r="AB32" s="224"/>
      <c r="AC32" s="644"/>
      <c r="AD32" s="454"/>
      <c r="AE32" s="465"/>
      <c r="AF32" s="454"/>
      <c r="AG32" s="467"/>
    </row>
    <row r="33" spans="1:34" s="106" customFormat="1" ht="18.75" customHeight="1">
      <c r="A33" s="106"/>
      <c r="B33" s="120"/>
      <c r="C33" s="264"/>
      <c r="D33" s="264"/>
      <c r="E33" s="264"/>
      <c r="F33" s="163"/>
      <c r="G33" s="106"/>
      <c r="H33" s="455"/>
      <c r="I33" s="453" t="s">
        <v>832</v>
      </c>
      <c r="J33" s="453"/>
      <c r="K33" s="453"/>
      <c r="L33" s="453"/>
      <c r="M33" s="453"/>
      <c r="N33" s="640"/>
      <c r="O33" s="212"/>
      <c r="P33" s="212"/>
      <c r="Q33" s="212"/>
      <c r="R33" s="212"/>
      <c r="S33" s="212"/>
      <c r="T33" s="212"/>
      <c r="U33" s="212"/>
      <c r="V33" s="212"/>
      <c r="W33" s="212"/>
      <c r="X33" s="212"/>
      <c r="Y33" s="212"/>
      <c r="Z33" s="212"/>
      <c r="AA33" s="212"/>
      <c r="AB33" s="224"/>
      <c r="AC33" s="644"/>
      <c r="AD33" s="454"/>
      <c r="AE33" s="465"/>
      <c r="AF33" s="454"/>
      <c r="AG33" s="467"/>
      <c r="AH33" s="106"/>
    </row>
    <row r="34" spans="1:34" s="106" customFormat="1" ht="18.75" customHeight="1">
      <c r="A34" s="106"/>
      <c r="B34" s="120"/>
      <c r="C34" s="264"/>
      <c r="D34" s="264"/>
      <c r="E34" s="264"/>
      <c r="F34" s="163"/>
      <c r="G34" s="106"/>
      <c r="H34" s="455"/>
      <c r="I34" s="453" t="s">
        <v>833</v>
      </c>
      <c r="J34" s="453"/>
      <c r="K34" s="453"/>
      <c r="L34" s="453"/>
      <c r="M34" s="453"/>
      <c r="N34" s="640"/>
      <c r="O34" s="212"/>
      <c r="P34" s="212"/>
      <c r="Q34" s="212"/>
      <c r="R34" s="212"/>
      <c r="S34" s="212"/>
      <c r="T34" s="212"/>
      <c r="U34" s="212"/>
      <c r="V34" s="212"/>
      <c r="W34" s="212"/>
      <c r="X34" s="212"/>
      <c r="Y34" s="212"/>
      <c r="Z34" s="212"/>
      <c r="AA34" s="212"/>
      <c r="AB34" s="224"/>
      <c r="AC34" s="644"/>
      <c r="AD34" s="454"/>
      <c r="AE34" s="465"/>
      <c r="AF34" s="454"/>
      <c r="AG34" s="467"/>
      <c r="AH34" s="106"/>
    </row>
    <row r="35" spans="1:34" s="106" customFormat="1" ht="33.75" customHeight="1">
      <c r="A35" s="106"/>
      <c r="B35" s="120"/>
      <c r="C35" s="264"/>
      <c r="D35" s="264"/>
      <c r="E35" s="264"/>
      <c r="F35" s="163"/>
      <c r="G35" s="106"/>
      <c r="H35" s="462" t="s">
        <v>59</v>
      </c>
      <c r="I35" s="462"/>
      <c r="J35" s="462"/>
      <c r="K35" s="462"/>
      <c r="L35" s="462"/>
      <c r="M35" s="462"/>
      <c r="N35" s="462"/>
      <c r="O35" s="462"/>
      <c r="P35" s="462"/>
      <c r="Q35" s="462"/>
      <c r="R35" s="462"/>
      <c r="S35" s="462"/>
      <c r="T35" s="462"/>
      <c r="U35" s="462"/>
      <c r="V35" s="462"/>
      <c r="W35" s="462"/>
      <c r="X35" s="462"/>
      <c r="Y35" s="462"/>
      <c r="Z35" s="462"/>
      <c r="AA35" s="462"/>
      <c r="AB35" s="462"/>
      <c r="AC35" s="462"/>
      <c r="AD35" s="106"/>
      <c r="AE35" s="465"/>
      <c r="AF35" s="454"/>
      <c r="AG35" s="470"/>
      <c r="AH35" s="106"/>
    </row>
    <row r="36" spans="1:34" s="106" customFormat="1" ht="36" customHeight="1">
      <c r="A36" s="106"/>
      <c r="B36" s="120"/>
      <c r="C36" s="264"/>
      <c r="D36" s="264"/>
      <c r="E36" s="264"/>
      <c r="F36" s="163"/>
      <c r="G36" s="106"/>
      <c r="H36" s="462" t="s">
        <v>509</v>
      </c>
      <c r="I36" s="462"/>
      <c r="J36" s="462"/>
      <c r="K36" s="462"/>
      <c r="L36" s="462"/>
      <c r="M36" s="462"/>
      <c r="N36" s="462"/>
      <c r="O36" s="462"/>
      <c r="P36" s="462"/>
      <c r="Q36" s="462"/>
      <c r="R36" s="462"/>
      <c r="S36" s="462"/>
      <c r="T36" s="462"/>
      <c r="U36" s="462"/>
      <c r="V36" s="462"/>
      <c r="W36" s="462"/>
      <c r="X36" s="462"/>
      <c r="Y36" s="462"/>
      <c r="Z36" s="462"/>
      <c r="AA36" s="462"/>
      <c r="AB36" s="462"/>
      <c r="AC36" s="462"/>
      <c r="AD36" s="168"/>
      <c r="AE36" s="414" t="s">
        <v>13</v>
      </c>
      <c r="AF36" s="107" t="s">
        <v>86</v>
      </c>
      <c r="AG36" s="469" t="s">
        <v>13</v>
      </c>
      <c r="AH36" s="106"/>
    </row>
    <row r="37" spans="1:34" s="106" customFormat="1" ht="18.75" customHeight="1">
      <c r="A37" s="106"/>
      <c r="B37" s="120"/>
      <c r="C37" s="264"/>
      <c r="D37" s="264"/>
      <c r="E37" s="264"/>
      <c r="F37" s="163"/>
      <c r="G37" s="106"/>
      <c r="H37" s="455" t="s">
        <v>828</v>
      </c>
      <c r="I37" s="462"/>
      <c r="J37" s="462"/>
      <c r="K37" s="462"/>
      <c r="L37" s="462"/>
      <c r="M37" s="462"/>
      <c r="N37" s="462"/>
      <c r="O37" s="462"/>
      <c r="P37" s="462"/>
      <c r="Q37" s="462"/>
      <c r="R37" s="462"/>
      <c r="S37" s="462"/>
      <c r="T37" s="462"/>
      <c r="U37" s="462"/>
      <c r="V37" s="462"/>
      <c r="W37" s="462"/>
      <c r="X37" s="462"/>
      <c r="Y37" s="462"/>
      <c r="Z37" s="462"/>
      <c r="AA37" s="462"/>
      <c r="AB37" s="462"/>
      <c r="AC37" s="462"/>
      <c r="AD37" s="106"/>
      <c r="AE37" s="414" t="s">
        <v>13</v>
      </c>
      <c r="AF37" s="107" t="s">
        <v>86</v>
      </c>
      <c r="AG37" s="469" t="s">
        <v>13</v>
      </c>
      <c r="AH37" s="106"/>
    </row>
    <row r="38" spans="1:34" s="106" customFormat="1" ht="18.75" customHeight="1">
      <c r="A38" s="467"/>
      <c r="B38" s="133"/>
      <c r="C38" s="133"/>
      <c r="D38" s="133"/>
      <c r="E38" s="133"/>
      <c r="F38" s="161"/>
      <c r="G38" s="463"/>
      <c r="H38" s="455" t="s">
        <v>396</v>
      </c>
      <c r="I38" s="454"/>
      <c r="J38" s="454"/>
      <c r="K38" s="454"/>
      <c r="L38" s="454"/>
      <c r="M38" s="635"/>
      <c r="N38" s="639"/>
      <c r="O38" s="639"/>
      <c r="P38" s="639"/>
      <c r="Q38" s="639"/>
      <c r="R38" s="639"/>
      <c r="S38" s="639"/>
      <c r="T38" s="639"/>
      <c r="U38" s="639"/>
      <c r="V38" s="639"/>
      <c r="W38" s="106"/>
      <c r="X38" s="106"/>
      <c r="Y38" s="107"/>
      <c r="Z38" s="106"/>
      <c r="AA38" s="462"/>
      <c r="AB38" s="462"/>
      <c r="AC38" s="462"/>
      <c r="AD38" s="106"/>
      <c r="AE38" s="414" t="s">
        <v>13</v>
      </c>
      <c r="AF38" s="107" t="s">
        <v>86</v>
      </c>
      <c r="AG38" s="469" t="s">
        <v>13</v>
      </c>
      <c r="AH38" s="106"/>
    </row>
    <row r="39" spans="1:34" s="106" customFormat="1" ht="18.75" customHeight="1">
      <c r="A39" s="106"/>
      <c r="B39" s="120"/>
      <c r="C39" s="132"/>
      <c r="D39" s="264"/>
      <c r="E39" s="264"/>
      <c r="F39" s="163"/>
      <c r="G39" s="106"/>
      <c r="H39" s="455" t="s">
        <v>829</v>
      </c>
      <c r="I39" s="454"/>
      <c r="J39" s="454"/>
      <c r="K39" s="454"/>
      <c r="L39" s="454"/>
      <c r="M39" s="635"/>
      <c r="N39" s="639"/>
      <c r="O39" s="639"/>
      <c r="P39" s="639"/>
      <c r="Q39" s="639"/>
      <c r="R39" s="639"/>
      <c r="S39" s="639"/>
      <c r="T39" s="639"/>
      <c r="U39" s="639"/>
      <c r="V39" s="639"/>
      <c r="W39" s="106"/>
      <c r="X39" s="106"/>
      <c r="Y39" s="107"/>
      <c r="Z39" s="106"/>
      <c r="AA39" s="462"/>
      <c r="AB39" s="462"/>
      <c r="AC39" s="462"/>
      <c r="AD39" s="106"/>
      <c r="AE39" s="414" t="s">
        <v>13</v>
      </c>
      <c r="AF39" s="107" t="s">
        <v>86</v>
      </c>
      <c r="AG39" s="469" t="s">
        <v>13</v>
      </c>
      <c r="AH39" s="106"/>
    </row>
    <row r="40" spans="1:34" s="106" customFormat="1" ht="18.75" customHeight="1">
      <c r="A40" s="106"/>
      <c r="B40" s="120"/>
      <c r="C40" s="264"/>
      <c r="D40" s="264"/>
      <c r="E40" s="264"/>
      <c r="F40" s="163"/>
      <c r="G40" s="106"/>
      <c r="H40" s="629" t="s">
        <v>336</v>
      </c>
      <c r="I40" s="454"/>
      <c r="J40" s="454"/>
      <c r="K40" s="454"/>
      <c r="L40" s="454"/>
      <c r="M40" s="635"/>
      <c r="N40" s="639"/>
      <c r="O40" s="639"/>
      <c r="P40" s="639"/>
      <c r="Q40" s="639"/>
      <c r="R40" s="639"/>
      <c r="S40" s="639"/>
      <c r="T40" s="639"/>
      <c r="U40" s="639"/>
      <c r="V40" s="639"/>
      <c r="W40" s="106"/>
      <c r="X40" s="106"/>
      <c r="Y40" s="107"/>
      <c r="Z40" s="106"/>
      <c r="AA40" s="462"/>
      <c r="AB40" s="462"/>
      <c r="AC40" s="462"/>
      <c r="AD40" s="106"/>
      <c r="AE40" s="414" t="s">
        <v>13</v>
      </c>
      <c r="AF40" s="107" t="s">
        <v>86</v>
      </c>
      <c r="AG40" s="469" t="s">
        <v>13</v>
      </c>
      <c r="AH40" s="106"/>
    </row>
    <row r="41" spans="1:34" s="106" customFormat="1" ht="18.75" customHeight="1">
      <c r="A41" s="106"/>
      <c r="B41" s="120"/>
      <c r="C41" s="264"/>
      <c r="D41" s="264"/>
      <c r="E41" s="264"/>
      <c r="F41" s="163"/>
      <c r="G41" s="106"/>
      <c r="H41" s="630" t="s">
        <v>106</v>
      </c>
      <c r="I41" s="454"/>
      <c r="J41" s="454"/>
      <c r="K41" s="454"/>
      <c r="L41" s="454"/>
      <c r="M41" s="635"/>
      <c r="N41" s="639"/>
      <c r="O41" s="639"/>
      <c r="P41" s="639"/>
      <c r="Q41" s="639"/>
      <c r="R41" s="639"/>
      <c r="S41" s="639"/>
      <c r="T41" s="639"/>
      <c r="U41" s="639"/>
      <c r="V41" s="639"/>
      <c r="W41" s="106"/>
      <c r="X41" s="106"/>
      <c r="Y41" s="107"/>
      <c r="Z41" s="106"/>
      <c r="AA41" s="462"/>
      <c r="AB41" s="462"/>
      <c r="AC41" s="462"/>
      <c r="AD41" s="106"/>
      <c r="AE41" s="414" t="s">
        <v>13</v>
      </c>
      <c r="AF41" s="107" t="s">
        <v>86</v>
      </c>
      <c r="AG41" s="469" t="s">
        <v>13</v>
      </c>
      <c r="AH41" s="106"/>
    </row>
    <row r="42" spans="1:34" s="106" customFormat="1" ht="18.75" customHeight="1">
      <c r="A42" s="106"/>
      <c r="B42" s="119"/>
      <c r="C42" s="133"/>
      <c r="D42" s="133"/>
      <c r="E42" s="133"/>
      <c r="F42" s="161"/>
      <c r="G42" s="439"/>
      <c r="H42" s="631"/>
      <c r="I42" s="632"/>
      <c r="J42" s="632"/>
      <c r="K42" s="632"/>
      <c r="L42" s="632"/>
      <c r="M42" s="636"/>
      <c r="N42" s="641"/>
      <c r="O42" s="641"/>
      <c r="P42" s="641"/>
      <c r="Q42" s="641"/>
      <c r="R42" s="641"/>
      <c r="S42" s="641"/>
      <c r="T42" s="641"/>
      <c r="U42" s="641"/>
      <c r="V42" s="641"/>
      <c r="W42" s="439"/>
      <c r="X42" s="439"/>
      <c r="Y42" s="211"/>
      <c r="Z42" s="439"/>
      <c r="AA42" s="140"/>
      <c r="AB42" s="140"/>
      <c r="AC42" s="140"/>
      <c r="AD42" s="439"/>
      <c r="AE42" s="648"/>
      <c r="AF42" s="632"/>
      <c r="AG42" s="649"/>
      <c r="AH42" s="106"/>
    </row>
    <row r="43" spans="1:34" s="106" customFormat="1" ht="39.75" customHeight="1">
      <c r="A43" s="106"/>
      <c r="B43" s="132" t="s">
        <v>255</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06"/>
    </row>
    <row r="44" spans="1:34" s="106" customFormat="1" ht="47.25" customHeight="1">
      <c r="A44" s="106"/>
      <c r="B44" s="264" t="s">
        <v>1486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106"/>
    </row>
    <row r="45" spans="1:34" s="106" customFormat="1" ht="27" customHeight="1">
      <c r="A45" s="106"/>
      <c r="B45" s="627" t="s">
        <v>558</v>
      </c>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row>
    <row r="46" spans="1:3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122" spans="3:7">
      <c r="C122" s="449"/>
      <c r="D122" s="449"/>
      <c r="E122" s="449"/>
      <c r="F122" s="449"/>
      <c r="G122" s="449"/>
    </row>
    <row r="123" spans="3:7">
      <c r="C123" s="450"/>
    </row>
  </sheetData>
  <mergeCells count="36">
    <mergeCell ref="B5:AG5"/>
    <mergeCell ref="B7:F7"/>
    <mergeCell ref="G7:AG7"/>
    <mergeCell ref="B8:F8"/>
    <mergeCell ref="B9:F9"/>
    <mergeCell ref="B10:F10"/>
    <mergeCell ref="H13:AC13"/>
    <mergeCell ref="I15:V15"/>
    <mergeCell ref="W15:X15"/>
    <mergeCell ref="I16:V16"/>
    <mergeCell ref="W16:X16"/>
    <mergeCell ref="AA16:AD16"/>
    <mergeCell ref="I17:V17"/>
    <mergeCell ref="W17:X17"/>
    <mergeCell ref="AA17:AD17"/>
    <mergeCell ref="I18:V18"/>
    <mergeCell ref="W18:X18"/>
    <mergeCell ref="I19:V19"/>
    <mergeCell ref="W19:X19"/>
    <mergeCell ref="AA19:AD19"/>
    <mergeCell ref="H22:L22"/>
    <mergeCell ref="P22:X22"/>
    <mergeCell ref="AA22:AD22"/>
    <mergeCell ref="I32:M32"/>
    <mergeCell ref="N32:AB32"/>
    <mergeCell ref="I33:M33"/>
    <mergeCell ref="N33:AB33"/>
    <mergeCell ref="I34:M34"/>
    <mergeCell ref="N34:AB34"/>
    <mergeCell ref="H35:AC35"/>
    <mergeCell ref="H36:AD36"/>
    <mergeCell ref="B43:AG43"/>
    <mergeCell ref="B44:AG44"/>
    <mergeCell ref="B45:AH45"/>
    <mergeCell ref="B13:F17"/>
    <mergeCell ref="B26:F39"/>
  </mergeCells>
  <phoneticPr fontId="7"/>
  <dataValidations count="1">
    <dataValidation type="list" allowBlank="1" showDropDown="0" showInputMessage="1" showErrorMessage="1" sqref="H8:H10 M8 R8:R10 AE16:AE17 AG16:AG17 AE19 AG19 AE22 AG22 AE27:AE30 AG27:AG30 AE36:AE41 AG36:AG41">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A54"/>
  <sheetViews>
    <sheetView view="pageBreakPreview" zoomScaleSheetLayoutView="100" workbookViewId="0">
      <selection activeCell="B1" sqref="B1"/>
    </sheetView>
  </sheetViews>
  <sheetFormatPr defaultColWidth="3.5" defaultRowHeight="13.5"/>
  <cols>
    <col min="1" max="1" width="2" style="103" customWidth="1"/>
    <col min="2" max="2" width="3" style="278" customWidth="1"/>
    <col min="3" max="6" width="3.5" style="103"/>
    <col min="7" max="26" width="4.5" style="103" customWidth="1"/>
    <col min="27" max="27" width="1.375" style="103" customWidth="1"/>
    <col min="28" max="16384" width="3.5" style="103"/>
  </cols>
  <sheetData>
    <row r="1" spans="2:26"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2:26" s="106" customFormat="1">
      <c r="B2" s="106" t="s">
        <v>1052</v>
      </c>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2:26" s="106" customFormat="1">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2:26" s="106" customFormat="1">
      <c r="B4" s="107" t="s">
        <v>783</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6" s="106" customFormat="1">
      <c r="B5" s="106"/>
      <c r="C5" s="106"/>
      <c r="D5" s="106"/>
      <c r="E5" s="106"/>
      <c r="F5" s="106"/>
      <c r="G5" s="106"/>
      <c r="H5" s="106"/>
      <c r="I5" s="106"/>
      <c r="J5" s="106"/>
      <c r="K5" s="106"/>
      <c r="L5" s="106"/>
      <c r="M5" s="106"/>
      <c r="N5" s="106"/>
      <c r="O5" s="106"/>
      <c r="P5" s="106"/>
      <c r="Q5" s="106"/>
      <c r="R5" s="106"/>
      <c r="S5" s="106"/>
      <c r="T5" s="106"/>
      <c r="U5" s="106"/>
      <c r="V5" s="106"/>
      <c r="W5" s="106"/>
      <c r="X5" s="106"/>
      <c r="Y5" s="106"/>
      <c r="Z5" s="106"/>
    </row>
    <row r="6" spans="2:26" s="106" customFormat="1" ht="31.5" customHeight="1">
      <c r="B6" s="437" t="s">
        <v>356</v>
      </c>
      <c r="C6" s="437"/>
      <c r="D6" s="437"/>
      <c r="E6" s="437"/>
      <c r="F6" s="437"/>
      <c r="G6" s="220"/>
      <c r="H6" s="149"/>
      <c r="I6" s="149"/>
      <c r="J6" s="149"/>
      <c r="K6" s="149"/>
      <c r="L6" s="149"/>
      <c r="M6" s="149"/>
      <c r="N6" s="149"/>
      <c r="O6" s="149"/>
      <c r="P6" s="149"/>
      <c r="Q6" s="149"/>
      <c r="R6" s="149"/>
      <c r="S6" s="149"/>
      <c r="T6" s="149"/>
      <c r="U6" s="149"/>
      <c r="V6" s="149"/>
      <c r="W6" s="149"/>
      <c r="X6" s="149"/>
      <c r="Y6" s="149"/>
      <c r="Z6" s="442"/>
    </row>
    <row r="7" spans="2:26" s="106" customFormat="1" ht="31.5" customHeight="1">
      <c r="B7" s="202" t="s">
        <v>302</v>
      </c>
      <c r="C7" s="208"/>
      <c r="D7" s="208"/>
      <c r="E7" s="208"/>
      <c r="F7" s="226"/>
      <c r="G7" s="202" t="s">
        <v>13</v>
      </c>
      <c r="H7" s="420" t="s">
        <v>477</v>
      </c>
      <c r="I7" s="420"/>
      <c r="J7" s="420"/>
      <c r="K7" s="420"/>
      <c r="L7" s="148" t="s">
        <v>13</v>
      </c>
      <c r="M7" s="420" t="s">
        <v>352</v>
      </c>
      <c r="N7" s="420"/>
      <c r="O7" s="420"/>
      <c r="P7" s="420"/>
      <c r="Q7" s="148" t="s">
        <v>13</v>
      </c>
      <c r="R7" s="420" t="s">
        <v>481</v>
      </c>
      <c r="S7" s="420"/>
      <c r="T7" s="420"/>
      <c r="U7" s="420"/>
      <c r="V7" s="420"/>
      <c r="W7" s="420"/>
      <c r="X7" s="420"/>
      <c r="Y7" s="420"/>
      <c r="Z7" s="426"/>
    </row>
    <row r="8" spans="2:26" ht="31.5" customHeight="1">
      <c r="B8" s="202" t="s">
        <v>373</v>
      </c>
      <c r="C8" s="208"/>
      <c r="D8" s="208"/>
      <c r="E8" s="208"/>
      <c r="F8" s="226"/>
      <c r="G8" s="202" t="s">
        <v>13</v>
      </c>
      <c r="H8" s="149" t="s">
        <v>814</v>
      </c>
      <c r="I8" s="149"/>
      <c r="J8" s="149"/>
      <c r="K8" s="149"/>
      <c r="L8" s="149"/>
      <c r="M8" s="149"/>
      <c r="N8" s="149"/>
      <c r="O8" s="149"/>
      <c r="P8" s="148" t="s">
        <v>13</v>
      </c>
      <c r="Q8" s="149" t="s">
        <v>795</v>
      </c>
      <c r="R8" s="149"/>
      <c r="S8" s="652"/>
      <c r="T8" s="652"/>
      <c r="U8" s="652"/>
      <c r="V8" s="652"/>
      <c r="W8" s="652"/>
      <c r="X8" s="652"/>
      <c r="Y8" s="652"/>
      <c r="Z8" s="658"/>
    </row>
    <row r="9" spans="2:26" ht="20.100000000000001" customHeight="1">
      <c r="B9" s="204" t="s">
        <v>142</v>
      </c>
      <c r="C9" s="210"/>
      <c r="D9" s="210"/>
      <c r="E9" s="210"/>
      <c r="F9" s="222"/>
      <c r="G9" s="148" t="s">
        <v>13</v>
      </c>
      <c r="H9" s="438" t="s">
        <v>537</v>
      </c>
      <c r="I9" s="438"/>
      <c r="J9" s="438"/>
      <c r="K9" s="438"/>
      <c r="L9" s="438"/>
      <c r="M9" s="438"/>
      <c r="N9" s="438"/>
      <c r="O9" s="438"/>
      <c r="P9" s="438"/>
      <c r="Q9" s="148" t="s">
        <v>13</v>
      </c>
      <c r="R9" s="438" t="s">
        <v>394</v>
      </c>
      <c r="S9" s="653"/>
      <c r="T9" s="653"/>
      <c r="U9" s="653"/>
      <c r="V9" s="653"/>
      <c r="W9" s="653"/>
      <c r="X9" s="653"/>
      <c r="Y9" s="653"/>
      <c r="Z9" s="659"/>
    </row>
    <row r="10" spans="2:26" ht="20.100000000000001" customHeight="1">
      <c r="B10" s="205"/>
      <c r="C10" s="211"/>
      <c r="D10" s="211"/>
      <c r="E10" s="211"/>
      <c r="F10" s="223"/>
      <c r="G10" s="205" t="s">
        <v>13</v>
      </c>
      <c r="H10" s="439" t="s">
        <v>847</v>
      </c>
      <c r="I10" s="439"/>
      <c r="J10" s="439"/>
      <c r="K10" s="439"/>
      <c r="L10" s="439"/>
      <c r="M10" s="439"/>
      <c r="N10" s="439"/>
      <c r="O10" s="439"/>
      <c r="P10" s="439"/>
      <c r="Q10" s="211" t="s">
        <v>13</v>
      </c>
      <c r="R10" s="439" t="s">
        <v>78</v>
      </c>
      <c r="S10" s="654"/>
      <c r="T10" s="654"/>
      <c r="U10" s="654"/>
      <c r="V10" s="654"/>
      <c r="W10" s="654"/>
      <c r="X10" s="654"/>
      <c r="Y10" s="654"/>
      <c r="Z10" s="660"/>
    </row>
    <row r="11" spans="2:26" s="106" customForma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row>
    <row r="12" spans="2:26" s="106" customFormat="1">
      <c r="B12" s="302"/>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296"/>
    </row>
    <row r="13" spans="2:26" s="106" customFormat="1">
      <c r="B13" s="463" t="s">
        <v>186</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467"/>
    </row>
    <row r="14" spans="2:26" s="106" customFormat="1">
      <c r="B14" s="463"/>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467"/>
    </row>
    <row r="15" spans="2:26" s="106" customFormat="1">
      <c r="B15" s="463"/>
      <c r="C15" s="286" t="s">
        <v>839</v>
      </c>
      <c r="D15" s="286"/>
      <c r="E15" s="286"/>
      <c r="F15" s="286"/>
      <c r="G15" s="286"/>
      <c r="H15" s="286"/>
      <c r="I15" s="286"/>
      <c r="J15" s="286"/>
      <c r="K15" s="286"/>
      <c r="L15" s="286"/>
      <c r="M15" s="286"/>
      <c r="N15" s="286"/>
      <c r="O15" s="286"/>
      <c r="P15" s="286"/>
      <c r="Q15" s="286"/>
      <c r="R15" s="286"/>
      <c r="S15" s="286"/>
      <c r="T15" s="286"/>
      <c r="U15" s="286"/>
      <c r="V15" s="286"/>
      <c r="W15" s="286"/>
      <c r="X15" s="286"/>
      <c r="Y15" s="286"/>
      <c r="Z15" s="467"/>
    </row>
    <row r="16" spans="2:26" s="106" customFormat="1" ht="6.75" customHeight="1">
      <c r="B16" s="463"/>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467"/>
    </row>
    <row r="17" spans="2:27" s="106" customFormat="1" ht="26.25" customHeight="1">
      <c r="B17" s="463"/>
      <c r="C17" s="220" t="s">
        <v>363</v>
      </c>
      <c r="D17" s="149"/>
      <c r="E17" s="149"/>
      <c r="F17" s="149"/>
      <c r="G17" s="442"/>
      <c r="H17" s="202"/>
      <c r="I17" s="208"/>
      <c r="J17" s="208"/>
      <c r="K17" s="208"/>
      <c r="L17" s="208"/>
      <c r="M17" s="208"/>
      <c r="N17" s="226" t="s">
        <v>269</v>
      </c>
      <c r="O17" s="286"/>
      <c r="P17" s="220" t="s">
        <v>250</v>
      </c>
      <c r="Q17" s="149"/>
      <c r="R17" s="149"/>
      <c r="S17" s="149"/>
      <c r="T17" s="442"/>
      <c r="U17" s="202"/>
      <c r="V17" s="208"/>
      <c r="W17" s="208"/>
      <c r="X17" s="208"/>
      <c r="Y17" s="226" t="s">
        <v>269</v>
      </c>
      <c r="Z17" s="467"/>
      <c r="AA17" s="106"/>
    </row>
    <row r="18" spans="2:27" s="106" customFormat="1">
      <c r="B18" s="463"/>
      <c r="C18" s="286"/>
      <c r="D18" s="286"/>
      <c r="E18" s="286"/>
      <c r="F18" s="286"/>
      <c r="G18" s="286"/>
      <c r="H18" s="286"/>
      <c r="I18" s="286"/>
      <c r="J18" s="286"/>
      <c r="K18" s="286"/>
      <c r="L18" s="286"/>
      <c r="M18" s="106"/>
      <c r="N18" s="148"/>
      <c r="O18" s="286"/>
      <c r="P18" s="286"/>
      <c r="Q18" s="286"/>
      <c r="R18" s="286"/>
      <c r="S18" s="286"/>
      <c r="T18" s="286"/>
      <c r="U18" s="286"/>
      <c r="V18" s="286"/>
      <c r="W18" s="286"/>
      <c r="X18" s="286"/>
      <c r="Y18" s="286"/>
      <c r="Z18" s="467"/>
      <c r="AA18" s="106"/>
    </row>
    <row r="19" spans="2:27" s="106" customFormat="1">
      <c r="B19" s="463"/>
      <c r="C19" s="286" t="s">
        <v>595</v>
      </c>
      <c r="D19" s="286"/>
      <c r="E19" s="286"/>
      <c r="F19" s="286"/>
      <c r="G19" s="286"/>
      <c r="H19" s="286"/>
      <c r="I19" s="286"/>
      <c r="J19" s="286"/>
      <c r="K19" s="286"/>
      <c r="L19" s="286"/>
      <c r="M19" s="106"/>
      <c r="N19" s="286"/>
      <c r="O19" s="286"/>
      <c r="P19" s="286"/>
      <c r="Q19" s="286"/>
      <c r="R19" s="286"/>
      <c r="S19" s="286"/>
      <c r="T19" s="286"/>
      <c r="U19" s="286"/>
      <c r="V19" s="286"/>
      <c r="W19" s="286"/>
      <c r="X19" s="286"/>
      <c r="Y19" s="286"/>
      <c r="Z19" s="467"/>
      <c r="AA19" s="106"/>
    </row>
    <row r="20" spans="2:27" s="106" customFormat="1" ht="6.75" customHeight="1">
      <c r="B20" s="463"/>
      <c r="C20" s="286"/>
      <c r="D20" s="286"/>
      <c r="E20" s="286"/>
      <c r="F20" s="286"/>
      <c r="G20" s="286"/>
      <c r="H20" s="286"/>
      <c r="I20" s="286"/>
      <c r="J20" s="286"/>
      <c r="K20" s="286"/>
      <c r="L20" s="286"/>
      <c r="M20" s="106"/>
      <c r="N20" s="286"/>
      <c r="O20" s="286"/>
      <c r="P20" s="286"/>
      <c r="Q20" s="286"/>
      <c r="R20" s="286"/>
      <c r="S20" s="286"/>
      <c r="T20" s="286"/>
      <c r="U20" s="286"/>
      <c r="V20" s="286"/>
      <c r="W20" s="286"/>
      <c r="X20" s="286"/>
      <c r="Y20" s="286"/>
      <c r="Z20" s="467"/>
      <c r="AA20" s="106"/>
    </row>
    <row r="21" spans="2:27" s="106" customFormat="1" ht="26.25" customHeight="1">
      <c r="B21" s="463"/>
      <c r="C21" s="220" t="s">
        <v>841</v>
      </c>
      <c r="D21" s="149"/>
      <c r="E21" s="149"/>
      <c r="F21" s="149"/>
      <c r="G21" s="442"/>
      <c r="H21" s="220" t="s">
        <v>848</v>
      </c>
      <c r="I21" s="149"/>
      <c r="J21" s="149"/>
      <c r="K21" s="149"/>
      <c r="L21" s="208"/>
      <c r="M21" s="208"/>
      <c r="N21" s="226" t="s">
        <v>269</v>
      </c>
      <c r="O21" s="220" t="s">
        <v>850</v>
      </c>
      <c r="P21" s="149"/>
      <c r="Q21" s="149"/>
      <c r="R21" s="149"/>
      <c r="S21" s="208"/>
      <c r="T21" s="208"/>
      <c r="U21" s="226" t="s">
        <v>269</v>
      </c>
      <c r="V21" s="286"/>
      <c r="W21" s="286"/>
      <c r="X21" s="286"/>
      <c r="Y21" s="286"/>
      <c r="Z21" s="467"/>
      <c r="AA21" s="106"/>
    </row>
    <row r="22" spans="2:27" s="106" customFormat="1" ht="26.25" customHeight="1">
      <c r="B22" s="463"/>
      <c r="C22" s="220" t="s">
        <v>49</v>
      </c>
      <c r="D22" s="149"/>
      <c r="E22" s="149"/>
      <c r="F22" s="149"/>
      <c r="G22" s="442"/>
      <c r="H22" s="220" t="s">
        <v>848</v>
      </c>
      <c r="I22" s="149"/>
      <c r="J22" s="149"/>
      <c r="K22" s="149"/>
      <c r="L22" s="208"/>
      <c r="M22" s="208"/>
      <c r="N22" s="226" t="s">
        <v>269</v>
      </c>
      <c r="O22" s="220" t="s">
        <v>850</v>
      </c>
      <c r="P22" s="149"/>
      <c r="Q22" s="149"/>
      <c r="R22" s="149"/>
      <c r="S22" s="208"/>
      <c r="T22" s="208"/>
      <c r="U22" s="226" t="s">
        <v>269</v>
      </c>
      <c r="V22" s="286"/>
      <c r="W22" s="286"/>
      <c r="X22" s="286"/>
      <c r="Y22" s="286"/>
      <c r="Z22" s="467"/>
      <c r="AA22" s="106"/>
    </row>
    <row r="23" spans="2:27" s="106" customFormat="1" ht="26.25" customHeight="1">
      <c r="B23" s="463"/>
      <c r="C23" s="220" t="s">
        <v>630</v>
      </c>
      <c r="D23" s="149"/>
      <c r="E23" s="149"/>
      <c r="F23" s="149"/>
      <c r="G23" s="442"/>
      <c r="H23" s="220" t="s">
        <v>848</v>
      </c>
      <c r="I23" s="149"/>
      <c r="J23" s="149"/>
      <c r="K23" s="149"/>
      <c r="L23" s="208"/>
      <c r="M23" s="208"/>
      <c r="N23" s="226" t="s">
        <v>269</v>
      </c>
      <c r="O23" s="220" t="s">
        <v>850</v>
      </c>
      <c r="P23" s="149"/>
      <c r="Q23" s="149"/>
      <c r="R23" s="149"/>
      <c r="S23" s="208"/>
      <c r="T23" s="208"/>
      <c r="U23" s="226" t="s">
        <v>269</v>
      </c>
      <c r="V23" s="286"/>
      <c r="W23" s="286"/>
      <c r="X23" s="286"/>
      <c r="Y23" s="286"/>
      <c r="Z23" s="467"/>
      <c r="AA23" s="106"/>
    </row>
    <row r="24" spans="2:27" s="106" customFormat="1">
      <c r="B24" s="463"/>
      <c r="C24" s="286"/>
      <c r="D24" s="286"/>
      <c r="E24" s="286"/>
      <c r="F24" s="286"/>
      <c r="G24" s="286"/>
      <c r="H24" s="286"/>
      <c r="I24" s="286"/>
      <c r="J24" s="286"/>
      <c r="K24" s="286"/>
      <c r="L24" s="148"/>
      <c r="M24" s="286"/>
      <c r="N24" s="286"/>
      <c r="O24" s="286"/>
      <c r="P24" s="286"/>
      <c r="Q24" s="148"/>
      <c r="R24" s="286"/>
      <c r="S24" s="286"/>
      <c r="T24" s="286"/>
      <c r="U24" s="286"/>
      <c r="V24" s="148"/>
      <c r="W24" s="286"/>
      <c r="X24" s="286"/>
      <c r="Y24" s="286"/>
      <c r="Z24" s="467"/>
      <c r="AA24" s="106"/>
    </row>
    <row r="25" spans="2:27" s="106" customFormat="1">
      <c r="B25" s="463"/>
      <c r="C25" s="286" t="s">
        <v>843</v>
      </c>
      <c r="D25" s="286"/>
      <c r="E25" s="286"/>
      <c r="F25" s="286"/>
      <c r="G25" s="286"/>
      <c r="H25" s="286"/>
      <c r="I25" s="286"/>
      <c r="J25" s="286"/>
      <c r="K25" s="286"/>
      <c r="L25" s="286"/>
      <c r="M25" s="286"/>
      <c r="N25" s="286"/>
      <c r="O25" s="286"/>
      <c r="P25" s="286"/>
      <c r="Q25" s="286"/>
      <c r="R25" s="286"/>
      <c r="S25" s="286"/>
      <c r="T25" s="286"/>
      <c r="U25" s="286"/>
      <c r="V25" s="286"/>
      <c r="W25" s="286"/>
      <c r="X25" s="286"/>
      <c r="Y25" s="286"/>
      <c r="Z25" s="467"/>
      <c r="AA25" s="106"/>
    </row>
    <row r="26" spans="2:27" s="106" customFormat="1" ht="4.5" customHeight="1">
      <c r="B26" s="463"/>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467"/>
      <c r="AA26" s="106"/>
    </row>
    <row r="27" spans="2:27" s="106" customFormat="1" ht="24" customHeight="1">
      <c r="B27" s="463"/>
      <c r="C27" s="202" t="s">
        <v>844</v>
      </c>
      <c r="D27" s="208"/>
      <c r="E27" s="208"/>
      <c r="F27" s="208"/>
      <c r="G27" s="208"/>
      <c r="H27" s="208"/>
      <c r="I27" s="208"/>
      <c r="J27" s="208"/>
      <c r="K27" s="208"/>
      <c r="L27" s="208"/>
      <c r="M27" s="208"/>
      <c r="N27" s="208"/>
      <c r="O27" s="226"/>
      <c r="P27" s="202" t="s">
        <v>556</v>
      </c>
      <c r="Q27" s="208"/>
      <c r="R27" s="208"/>
      <c r="S27" s="208"/>
      <c r="T27" s="208"/>
      <c r="U27" s="208"/>
      <c r="V27" s="208"/>
      <c r="W27" s="208"/>
      <c r="X27" s="208"/>
      <c r="Y27" s="226"/>
      <c r="Z27" s="469"/>
      <c r="AA27" s="286"/>
    </row>
    <row r="28" spans="2:27" s="106" customFormat="1" ht="21" customHeight="1">
      <c r="B28" s="463"/>
      <c r="C28" s="220"/>
      <c r="D28" s="149"/>
      <c r="E28" s="149"/>
      <c r="F28" s="149"/>
      <c r="G28" s="149"/>
      <c r="H28" s="149"/>
      <c r="I28" s="149"/>
      <c r="J28" s="149"/>
      <c r="K28" s="149"/>
      <c r="L28" s="149"/>
      <c r="M28" s="149"/>
      <c r="N28" s="149"/>
      <c r="O28" s="442"/>
      <c r="P28" s="220"/>
      <c r="Q28" s="149"/>
      <c r="R28" s="149"/>
      <c r="S28" s="149"/>
      <c r="T28" s="149"/>
      <c r="U28" s="149"/>
      <c r="V28" s="149"/>
      <c r="W28" s="149"/>
      <c r="X28" s="149"/>
      <c r="Y28" s="442"/>
      <c r="Z28" s="467"/>
      <c r="AA28" s="286"/>
    </row>
    <row r="29" spans="2:27" s="106" customFormat="1" ht="21" customHeight="1">
      <c r="B29" s="463"/>
      <c r="C29" s="220"/>
      <c r="D29" s="149"/>
      <c r="E29" s="149"/>
      <c r="F29" s="149"/>
      <c r="G29" s="149"/>
      <c r="H29" s="149"/>
      <c r="I29" s="149"/>
      <c r="J29" s="149"/>
      <c r="K29" s="149"/>
      <c r="L29" s="149"/>
      <c r="M29" s="149"/>
      <c r="N29" s="149"/>
      <c r="O29" s="442"/>
      <c r="P29" s="220"/>
      <c r="Q29" s="149"/>
      <c r="R29" s="149"/>
      <c r="S29" s="149"/>
      <c r="T29" s="149"/>
      <c r="U29" s="149"/>
      <c r="V29" s="149"/>
      <c r="W29" s="149"/>
      <c r="X29" s="149"/>
      <c r="Y29" s="442"/>
      <c r="Z29" s="467"/>
      <c r="AA29" s="286"/>
    </row>
    <row r="30" spans="2:27" s="106" customFormat="1" ht="21" customHeight="1">
      <c r="B30" s="463"/>
      <c r="C30" s="220"/>
      <c r="D30" s="149"/>
      <c r="E30" s="149"/>
      <c r="F30" s="149"/>
      <c r="G30" s="149"/>
      <c r="H30" s="149"/>
      <c r="I30" s="149"/>
      <c r="J30" s="149"/>
      <c r="K30" s="149"/>
      <c r="L30" s="149"/>
      <c r="M30" s="149"/>
      <c r="N30" s="149"/>
      <c r="O30" s="442"/>
      <c r="P30" s="220"/>
      <c r="Q30" s="149"/>
      <c r="R30" s="149"/>
      <c r="S30" s="149"/>
      <c r="T30" s="149"/>
      <c r="U30" s="149"/>
      <c r="V30" s="149"/>
      <c r="W30" s="149"/>
      <c r="X30" s="149"/>
      <c r="Y30" s="442"/>
      <c r="Z30" s="467"/>
      <c r="AA30" s="286"/>
    </row>
    <row r="31" spans="2:27" s="106" customFormat="1" ht="21" customHeight="1">
      <c r="B31" s="463"/>
      <c r="C31" s="220"/>
      <c r="D31" s="149"/>
      <c r="E31" s="149"/>
      <c r="F31" s="149"/>
      <c r="G31" s="149"/>
      <c r="H31" s="149"/>
      <c r="I31" s="149"/>
      <c r="J31" s="149"/>
      <c r="K31" s="149"/>
      <c r="L31" s="149"/>
      <c r="M31" s="149"/>
      <c r="N31" s="149"/>
      <c r="O31" s="442"/>
      <c r="P31" s="220"/>
      <c r="Q31" s="149"/>
      <c r="R31" s="149"/>
      <c r="S31" s="149"/>
      <c r="T31" s="149"/>
      <c r="U31" s="149"/>
      <c r="V31" s="149"/>
      <c r="W31" s="149"/>
      <c r="X31" s="149"/>
      <c r="Y31" s="442"/>
      <c r="Z31" s="467"/>
      <c r="AA31" s="286"/>
    </row>
    <row r="32" spans="2:27" s="106" customFormat="1" ht="21" customHeight="1">
      <c r="B32" s="463"/>
      <c r="C32" s="220"/>
      <c r="D32" s="149"/>
      <c r="E32" s="149"/>
      <c r="F32" s="149"/>
      <c r="G32" s="149"/>
      <c r="H32" s="149"/>
      <c r="I32" s="149"/>
      <c r="J32" s="149"/>
      <c r="K32" s="149"/>
      <c r="L32" s="149"/>
      <c r="M32" s="149"/>
      <c r="N32" s="149"/>
      <c r="O32" s="442"/>
      <c r="P32" s="220"/>
      <c r="Q32" s="149"/>
      <c r="R32" s="149"/>
      <c r="S32" s="149"/>
      <c r="T32" s="149"/>
      <c r="U32" s="149"/>
      <c r="V32" s="149"/>
      <c r="W32" s="149"/>
      <c r="X32" s="149"/>
      <c r="Y32" s="442"/>
      <c r="Z32" s="467"/>
      <c r="AA32" s="286"/>
    </row>
    <row r="33" spans="2:27" s="106" customFormat="1" ht="21" customHeight="1">
      <c r="B33" s="463"/>
      <c r="C33" s="211"/>
      <c r="D33" s="211"/>
      <c r="E33" s="211"/>
      <c r="F33" s="211"/>
      <c r="G33" s="211"/>
      <c r="H33" s="211"/>
      <c r="I33" s="211"/>
      <c r="J33" s="211"/>
      <c r="K33" s="211"/>
      <c r="L33" s="211"/>
      <c r="M33" s="211"/>
      <c r="N33" s="211"/>
      <c r="O33" s="211"/>
      <c r="P33" s="439"/>
      <c r="Q33" s="439"/>
      <c r="R33" s="439"/>
      <c r="S33" s="439"/>
      <c r="T33" s="439"/>
      <c r="U33" s="439"/>
      <c r="V33" s="439"/>
      <c r="W33" s="439"/>
      <c r="X33" s="439"/>
      <c r="Y33" s="439"/>
      <c r="Z33" s="467"/>
      <c r="AA33" s="286"/>
    </row>
    <row r="34" spans="2:27" s="106" customFormat="1" ht="21" customHeight="1">
      <c r="B34" s="463"/>
      <c r="C34" s="302" t="s">
        <v>112</v>
      </c>
      <c r="D34" s="438"/>
      <c r="E34" s="438"/>
      <c r="F34" s="438"/>
      <c r="G34" s="438"/>
      <c r="H34" s="438"/>
      <c r="I34" s="438"/>
      <c r="J34" s="438"/>
      <c r="K34" s="438"/>
      <c r="L34" s="438"/>
      <c r="M34" s="438"/>
      <c r="N34" s="438"/>
      <c r="O34" s="438"/>
      <c r="P34" s="438"/>
      <c r="Q34" s="438"/>
      <c r="R34" s="438"/>
      <c r="S34" s="438"/>
      <c r="T34" s="438"/>
      <c r="U34" s="438"/>
      <c r="V34" s="296"/>
      <c r="W34" s="655" t="s">
        <v>482</v>
      </c>
      <c r="X34" s="656" t="s">
        <v>86</v>
      </c>
      <c r="Y34" s="657" t="s">
        <v>484</v>
      </c>
      <c r="Z34" s="467"/>
      <c r="AA34" s="286"/>
    </row>
    <row r="35" spans="2:27" s="106" customFormat="1" ht="21" customHeight="1">
      <c r="B35" s="463"/>
      <c r="C35" s="303"/>
      <c r="D35" s="439"/>
      <c r="E35" s="439"/>
      <c r="F35" s="439"/>
      <c r="G35" s="439"/>
      <c r="H35" s="439"/>
      <c r="I35" s="439"/>
      <c r="J35" s="439"/>
      <c r="K35" s="439"/>
      <c r="L35" s="439"/>
      <c r="M35" s="439"/>
      <c r="N35" s="439"/>
      <c r="O35" s="439"/>
      <c r="P35" s="439"/>
      <c r="Q35" s="439"/>
      <c r="R35" s="439"/>
      <c r="S35" s="439"/>
      <c r="T35" s="439"/>
      <c r="U35" s="439"/>
      <c r="V35" s="297"/>
      <c r="W35" s="205" t="s">
        <v>13</v>
      </c>
      <c r="X35" s="211" t="s">
        <v>86</v>
      </c>
      <c r="Y35" s="223" t="s">
        <v>13</v>
      </c>
      <c r="Z35" s="467"/>
      <c r="AA35" s="286"/>
    </row>
    <row r="36" spans="2:27" s="106" customFormat="1">
      <c r="B36" s="303"/>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297"/>
      <c r="AA36" s="286"/>
    </row>
    <row r="37" spans="2:27" s="106" customFormat="1">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row>
    <row r="38" spans="2:27" s="106" customFormat="1">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row>
    <row r="39" spans="2:27" s="106" customFormat="1">
      <c r="B39" s="286"/>
      <c r="C39" s="286"/>
      <c r="D39" s="286"/>
      <c r="E39" s="286"/>
      <c r="F39" s="286"/>
      <c r="G39" s="286"/>
      <c r="H39" s="286"/>
      <c r="I39" s="286"/>
      <c r="J39" s="286"/>
      <c r="K39" s="106"/>
      <c r="L39" s="106"/>
      <c r="M39" s="106"/>
      <c r="N39" s="106"/>
      <c r="O39" s="106"/>
      <c r="P39" s="106"/>
      <c r="Q39" s="106"/>
      <c r="R39" s="106"/>
      <c r="S39" s="106"/>
      <c r="T39" s="106"/>
      <c r="U39" s="106"/>
      <c r="V39" s="106"/>
      <c r="W39" s="106"/>
      <c r="X39" s="106"/>
      <c r="Y39" s="106"/>
      <c r="Z39" s="106"/>
      <c r="AA39" s="106"/>
    </row>
    <row r="40" spans="2:27" s="106" customFormat="1">
      <c r="B40" s="286"/>
      <c r="C40" s="286"/>
      <c r="D40" s="286"/>
      <c r="E40" s="286"/>
      <c r="F40" s="286"/>
      <c r="G40" s="286"/>
      <c r="H40" s="286"/>
      <c r="I40" s="286"/>
      <c r="J40" s="286"/>
      <c r="K40" s="106"/>
      <c r="L40" s="106"/>
      <c r="M40" s="106"/>
      <c r="N40" s="106"/>
      <c r="O40" s="106"/>
      <c r="P40" s="106"/>
      <c r="Q40" s="106"/>
      <c r="R40" s="106"/>
      <c r="S40" s="106"/>
      <c r="T40" s="106"/>
      <c r="U40" s="106"/>
      <c r="V40" s="106"/>
      <c r="W40" s="106"/>
      <c r="X40" s="106"/>
      <c r="Y40" s="106"/>
      <c r="Z40" s="106"/>
      <c r="AA40" s="106"/>
    </row>
    <row r="41" spans="2:27" s="104" customFormat="1">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2:27" s="104" customFormat="1">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2:27" s="104" customFormat="1">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2:27" s="104" customFormat="1">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row>
    <row r="45" spans="2:27" s="104" customFormat="1">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row>
    <row r="46" spans="2:27" s="104" customFormat="1">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9" s="104" customFormat="1"/>
    <row r="50" s="104" customFormat="1"/>
    <row r="51" s="104" customFormat="1"/>
    <row r="52" s="104" customFormat="1"/>
    <row r="53" s="104" customFormat="1"/>
    <row r="54" s="104" customFormat="1"/>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7"/>
  <dataValidations count="1">
    <dataValidation type="list" allowBlank="1" showDropDown="0" showInputMessage="1" showErrorMessage="1" sqref="G7:G10 L7 Q7 P8 Q9:Q10 W35 Y35">
      <formula1>"□,■"</formula1>
    </dataValidation>
  </dataValidations>
  <printOptions horizontalCentered="1"/>
  <pageMargins left="0.39370078740157483" right="0.39370078740157483" top="0.78740157480314965" bottom="0" header="0.51181102362204722" footer="0.51181102362204722"/>
  <pageSetup paperSize="9" fitToWidth="1" fitToHeight="1" orientation="portrait" usePrinterDefaults="1" r:id="rId1"/>
  <headerFooter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Y80"/>
  <sheetViews>
    <sheetView showZeros="0" view="pageBreakPreview" zoomScaleSheetLayoutView="100" workbookViewId="0">
      <selection activeCell="B2" sqref="B2"/>
    </sheetView>
  </sheetViews>
  <sheetFormatPr defaultRowHeight="13.5"/>
  <cols>
    <col min="1" max="1" width="2.125" style="276" customWidth="1"/>
    <col min="2" max="5" width="4" style="276" customWidth="1"/>
    <col min="6" max="21" width="4.83203125" style="276" customWidth="1"/>
    <col min="22" max="25" width="6" style="276" customWidth="1"/>
    <col min="26" max="26" width="2.375" style="276" customWidth="1"/>
    <col min="27" max="30" width="3.625" style="276" customWidth="1"/>
    <col min="31" max="16384" width="9" style="276" customWidth="1"/>
  </cols>
  <sheetData>
    <row r="1" spans="1:26">
      <c r="B1" s="276" t="s">
        <v>460</v>
      </c>
      <c r="Z1" s="723"/>
    </row>
    <row r="2" spans="1:26" ht="6.75" customHeight="1">
      <c r="Z2" s="723"/>
    </row>
    <row r="3" spans="1:26">
      <c r="A3" s="107" t="s">
        <v>23</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ht="7.5" customHeight="1"/>
    <row r="5" spans="1:26" ht="22.5" customHeight="1">
      <c r="A5" s="206" t="s">
        <v>556</v>
      </c>
      <c r="B5" s="218"/>
      <c r="C5" s="218"/>
      <c r="D5" s="459"/>
      <c r="E5" s="202"/>
      <c r="F5" s="208"/>
      <c r="G5" s="208"/>
      <c r="H5" s="208"/>
      <c r="I5" s="208"/>
      <c r="J5" s="208"/>
      <c r="K5" s="208"/>
      <c r="L5" s="226"/>
      <c r="N5" s="206" t="s">
        <v>58</v>
      </c>
      <c r="O5" s="218"/>
      <c r="P5" s="218"/>
      <c r="Q5" s="218"/>
      <c r="R5" s="459"/>
      <c r="S5" s="202"/>
      <c r="T5" s="208"/>
      <c r="U5" s="208"/>
      <c r="V5" s="208"/>
      <c r="W5" s="208"/>
      <c r="X5" s="208"/>
      <c r="Y5" s="208"/>
      <c r="Z5" s="226"/>
    </row>
    <row r="6" spans="1:26" ht="7.5" customHeight="1"/>
    <row r="7" spans="1:26" ht="18" customHeight="1">
      <c r="A7" s="646" t="s">
        <v>786</v>
      </c>
      <c r="B7" s="628"/>
      <c r="C7" s="628"/>
      <c r="D7" s="628"/>
      <c r="E7" s="437" t="s">
        <v>13</v>
      </c>
      <c r="F7" s="676" t="s">
        <v>798</v>
      </c>
      <c r="G7" s="676"/>
      <c r="H7" s="676"/>
      <c r="I7" s="676"/>
      <c r="J7" s="676"/>
      <c r="K7" s="437" t="s">
        <v>13</v>
      </c>
      <c r="L7" s="676" t="s">
        <v>350</v>
      </c>
      <c r="M7" s="676"/>
      <c r="N7" s="676"/>
      <c r="O7" s="676"/>
      <c r="P7" s="676"/>
      <c r="Q7" s="676"/>
      <c r="R7" s="676"/>
      <c r="S7" s="708"/>
      <c r="T7" s="676"/>
      <c r="U7" s="676"/>
      <c r="V7" s="676"/>
      <c r="W7" s="676"/>
      <c r="X7" s="676"/>
      <c r="Y7" s="676"/>
      <c r="Z7" s="724"/>
    </row>
    <row r="8" spans="1:26" ht="18" customHeight="1">
      <c r="A8" s="648"/>
      <c r="B8" s="632"/>
      <c r="C8" s="632"/>
      <c r="D8" s="632"/>
      <c r="E8" s="437" t="s">
        <v>13</v>
      </c>
      <c r="F8" s="677" t="s">
        <v>24</v>
      </c>
      <c r="G8" s="677"/>
      <c r="H8" s="677"/>
      <c r="I8" s="677"/>
      <c r="J8" s="677"/>
      <c r="K8" s="437" t="s">
        <v>13</v>
      </c>
      <c r="L8" s="701" t="s">
        <v>291</v>
      </c>
      <c r="M8" s="677"/>
      <c r="N8" s="677"/>
      <c r="O8" s="677"/>
      <c r="P8" s="677"/>
      <c r="Q8" s="677"/>
      <c r="R8" s="677"/>
      <c r="S8" s="437" t="s">
        <v>13</v>
      </c>
      <c r="T8" s="677" t="s">
        <v>867</v>
      </c>
      <c r="U8" s="677"/>
      <c r="V8" s="677"/>
      <c r="W8" s="677"/>
      <c r="X8" s="677"/>
      <c r="Y8" s="677"/>
      <c r="Z8" s="725"/>
    </row>
    <row r="9" spans="1:26" ht="7.5" customHeight="1"/>
    <row r="10" spans="1:26" ht="7.5" customHeight="1">
      <c r="A10" s="662" t="s">
        <v>245</v>
      </c>
      <c r="B10" s="665"/>
      <c r="C10" s="665"/>
      <c r="D10" s="665"/>
      <c r="E10" s="665"/>
      <c r="F10" s="678" t="s">
        <v>387</v>
      </c>
      <c r="G10" s="682"/>
      <c r="H10" s="686"/>
      <c r="I10" s="690"/>
      <c r="J10" s="690"/>
      <c r="K10" s="690"/>
      <c r="L10" s="690"/>
      <c r="M10" s="690"/>
      <c r="N10" s="690"/>
      <c r="O10" s="690"/>
      <c r="P10" s="690"/>
      <c r="Q10" s="690"/>
      <c r="R10" s="690"/>
      <c r="S10" s="690"/>
      <c r="T10" s="690"/>
      <c r="U10" s="690"/>
      <c r="V10" s="690"/>
      <c r="W10" s="690"/>
      <c r="X10" s="690"/>
      <c r="Y10" s="690"/>
      <c r="Z10" s="726"/>
    </row>
    <row r="11" spans="1:26">
      <c r="A11" s="663"/>
      <c r="B11" s="643"/>
      <c r="C11" s="643"/>
      <c r="D11" s="643"/>
      <c r="E11" s="643"/>
      <c r="F11" s="679"/>
      <c r="G11" s="683"/>
      <c r="H11" s="687"/>
      <c r="I11" s="691"/>
      <c r="J11" s="694" t="s">
        <v>433</v>
      </c>
      <c r="K11" s="698"/>
      <c r="L11" s="698"/>
      <c r="M11" s="189"/>
      <c r="N11" s="678" t="s">
        <v>860</v>
      </c>
      <c r="O11" s="682"/>
      <c r="P11" s="682"/>
      <c r="Q11" s="686"/>
      <c r="R11" s="646" t="s">
        <v>863</v>
      </c>
      <c r="S11" s="628"/>
      <c r="T11" s="628"/>
      <c r="U11" s="712"/>
      <c r="V11" s="720" t="s">
        <v>19</v>
      </c>
      <c r="W11" s="698"/>
      <c r="X11" s="698"/>
      <c r="Y11" s="189"/>
      <c r="Z11" s="727"/>
    </row>
    <row r="12" spans="1:26">
      <c r="A12" s="663"/>
      <c r="B12" s="643"/>
      <c r="C12" s="643"/>
      <c r="D12" s="643"/>
      <c r="E12" s="643"/>
      <c r="F12" s="679"/>
      <c r="G12" s="683"/>
      <c r="H12" s="687"/>
      <c r="I12" s="691"/>
      <c r="J12" s="695"/>
      <c r="K12" s="642"/>
      <c r="L12" s="642"/>
      <c r="M12" s="190"/>
      <c r="N12" s="679"/>
      <c r="O12" s="683"/>
      <c r="P12" s="683"/>
      <c r="Q12" s="687"/>
      <c r="R12" s="465"/>
      <c r="S12" s="668"/>
      <c r="T12" s="668"/>
      <c r="U12" s="713"/>
      <c r="V12" s="721"/>
      <c r="W12" s="642"/>
      <c r="X12" s="642"/>
      <c r="Y12" s="190"/>
      <c r="Z12" s="727"/>
    </row>
    <row r="13" spans="1:26">
      <c r="A13" s="663"/>
      <c r="B13" s="643"/>
      <c r="C13" s="643"/>
      <c r="D13" s="643"/>
      <c r="E13" s="643"/>
      <c r="F13" s="679"/>
      <c r="G13" s="683"/>
      <c r="H13" s="687"/>
      <c r="I13" s="691"/>
      <c r="J13" s="696"/>
      <c r="K13" s="699"/>
      <c r="L13" s="699"/>
      <c r="M13" s="703"/>
      <c r="N13" s="680"/>
      <c r="O13" s="684"/>
      <c r="P13" s="684"/>
      <c r="Q13" s="688"/>
      <c r="R13" s="648"/>
      <c r="S13" s="632"/>
      <c r="T13" s="632"/>
      <c r="U13" s="714"/>
      <c r="V13" s="722"/>
      <c r="W13" s="699"/>
      <c r="X13" s="699"/>
      <c r="Y13" s="703"/>
      <c r="Z13" s="727"/>
    </row>
    <row r="14" spans="1:26">
      <c r="A14" s="663"/>
      <c r="B14" s="643"/>
      <c r="C14" s="643"/>
      <c r="D14" s="643"/>
      <c r="E14" s="643"/>
      <c r="F14" s="679"/>
      <c r="G14" s="683"/>
      <c r="H14" s="687"/>
      <c r="I14" s="691"/>
      <c r="J14" s="204"/>
      <c r="K14" s="210"/>
      <c r="L14" s="210"/>
      <c r="M14" s="222"/>
      <c r="N14" s="204"/>
      <c r="O14" s="210"/>
      <c r="P14" s="210"/>
      <c r="Q14" s="222"/>
      <c r="R14" s="204"/>
      <c r="S14" s="210"/>
      <c r="T14" s="210"/>
      <c r="U14" s="715"/>
      <c r="V14" s="210"/>
      <c r="W14" s="210"/>
      <c r="X14" s="210"/>
      <c r="Y14" s="222"/>
      <c r="Z14" s="727"/>
    </row>
    <row r="15" spans="1:26">
      <c r="A15" s="663"/>
      <c r="B15" s="643"/>
      <c r="C15" s="643"/>
      <c r="D15" s="643"/>
      <c r="E15" s="643"/>
      <c r="F15" s="679"/>
      <c r="G15" s="683"/>
      <c r="H15" s="687"/>
      <c r="I15" s="691"/>
      <c r="J15" s="205"/>
      <c r="K15" s="211"/>
      <c r="L15" s="211"/>
      <c r="M15" s="223"/>
      <c r="N15" s="205"/>
      <c r="O15" s="211"/>
      <c r="P15" s="211"/>
      <c r="Q15" s="223"/>
      <c r="R15" s="205"/>
      <c r="S15" s="211"/>
      <c r="T15" s="211"/>
      <c r="U15" s="716"/>
      <c r="V15" s="211"/>
      <c r="W15" s="211"/>
      <c r="X15" s="211"/>
      <c r="Y15" s="223"/>
      <c r="Z15" s="727"/>
    </row>
    <row r="16" spans="1:26" ht="7.5" customHeight="1">
      <c r="A16" s="663"/>
      <c r="B16" s="643"/>
      <c r="C16" s="643"/>
      <c r="D16" s="643"/>
      <c r="E16" s="643"/>
      <c r="F16" s="680"/>
      <c r="G16" s="684"/>
      <c r="H16" s="688"/>
      <c r="I16" s="692"/>
      <c r="J16" s="692"/>
      <c r="K16" s="692"/>
      <c r="L16" s="692"/>
      <c r="M16" s="692"/>
      <c r="N16" s="692"/>
      <c r="O16" s="692"/>
      <c r="P16" s="692"/>
      <c r="Q16" s="692"/>
      <c r="R16" s="692"/>
      <c r="S16" s="692"/>
      <c r="T16" s="692"/>
      <c r="U16" s="692"/>
      <c r="V16" s="692"/>
      <c r="W16" s="692"/>
      <c r="X16" s="692"/>
      <c r="Y16" s="692"/>
      <c r="Z16" s="728"/>
    </row>
    <row r="17" spans="1:26" ht="7.5" customHeight="1">
      <c r="A17" s="663"/>
      <c r="B17" s="643"/>
      <c r="C17" s="643"/>
      <c r="D17" s="643"/>
      <c r="E17" s="643"/>
      <c r="F17" s="678" t="s">
        <v>149</v>
      </c>
      <c r="G17" s="682"/>
      <c r="H17" s="686"/>
      <c r="I17" s="691"/>
      <c r="J17" s="691"/>
      <c r="K17" s="691"/>
      <c r="L17" s="691"/>
      <c r="M17" s="691"/>
      <c r="N17" s="691"/>
      <c r="O17" s="691"/>
      <c r="P17" s="691"/>
      <c r="Q17" s="691"/>
      <c r="R17" s="691"/>
      <c r="S17" s="691"/>
      <c r="T17" s="691"/>
      <c r="U17" s="691"/>
      <c r="V17" s="691"/>
      <c r="W17" s="691"/>
      <c r="X17" s="691"/>
      <c r="Y17" s="691"/>
      <c r="Z17" s="727"/>
    </row>
    <row r="18" spans="1:26" ht="13.5" customHeight="1">
      <c r="A18" s="663"/>
      <c r="B18" s="643"/>
      <c r="C18" s="643"/>
      <c r="D18" s="643"/>
      <c r="E18" s="643"/>
      <c r="F18" s="679"/>
      <c r="G18" s="683"/>
      <c r="H18" s="687"/>
      <c r="I18" s="691"/>
      <c r="J18" s="694" t="s">
        <v>641</v>
      </c>
      <c r="K18" s="698"/>
      <c r="L18" s="698"/>
      <c r="M18" s="698"/>
      <c r="N18" s="698"/>
      <c r="O18" s="698"/>
      <c r="P18" s="698"/>
      <c r="Q18" s="189"/>
      <c r="R18" s="706"/>
      <c r="S18" s="706"/>
      <c r="T18" s="706"/>
      <c r="U18" s="717"/>
      <c r="V18" s="682" t="s">
        <v>503</v>
      </c>
      <c r="W18" s="682"/>
      <c r="X18" s="682"/>
      <c r="Y18" s="686"/>
      <c r="Z18" s="727"/>
    </row>
    <row r="19" spans="1:26">
      <c r="A19" s="663"/>
      <c r="B19" s="643"/>
      <c r="C19" s="643"/>
      <c r="D19" s="643"/>
      <c r="E19" s="643"/>
      <c r="F19" s="679"/>
      <c r="G19" s="683"/>
      <c r="H19" s="687"/>
      <c r="I19" s="691"/>
      <c r="J19" s="696"/>
      <c r="K19" s="699"/>
      <c r="L19" s="699"/>
      <c r="M19" s="699"/>
      <c r="N19" s="699"/>
      <c r="O19" s="699"/>
      <c r="P19" s="699"/>
      <c r="Q19" s="703"/>
      <c r="R19" s="706"/>
      <c r="S19" s="706"/>
      <c r="T19" s="706"/>
      <c r="U19" s="717"/>
      <c r="V19" s="683"/>
      <c r="W19" s="683"/>
      <c r="X19" s="683"/>
      <c r="Y19" s="687"/>
      <c r="Z19" s="727"/>
    </row>
    <row r="20" spans="1:26">
      <c r="A20" s="663"/>
      <c r="B20" s="643"/>
      <c r="C20" s="643"/>
      <c r="D20" s="643"/>
      <c r="E20" s="643"/>
      <c r="F20" s="679"/>
      <c r="G20" s="683"/>
      <c r="H20" s="687"/>
      <c r="I20" s="691"/>
      <c r="J20" s="697" t="s">
        <v>859</v>
      </c>
      <c r="K20" s="700"/>
      <c r="L20" s="700"/>
      <c r="M20" s="704"/>
      <c r="N20" s="697" t="s">
        <v>861</v>
      </c>
      <c r="O20" s="700"/>
      <c r="P20" s="700"/>
      <c r="Q20" s="704"/>
      <c r="R20" s="706"/>
      <c r="S20" s="706"/>
      <c r="T20" s="706"/>
      <c r="U20" s="717"/>
      <c r="V20" s="684"/>
      <c r="W20" s="684"/>
      <c r="X20" s="684"/>
      <c r="Y20" s="688"/>
      <c r="Z20" s="727"/>
    </row>
    <row r="21" spans="1:26">
      <c r="A21" s="663"/>
      <c r="B21" s="643"/>
      <c r="C21" s="643"/>
      <c r="D21" s="643"/>
      <c r="E21" s="643"/>
      <c r="F21" s="679"/>
      <c r="G21" s="683"/>
      <c r="H21" s="687"/>
      <c r="I21" s="691"/>
      <c r="J21" s="204"/>
      <c r="K21" s="210"/>
      <c r="L21" s="210"/>
      <c r="M21" s="222"/>
      <c r="N21" s="204"/>
      <c r="O21" s="210"/>
      <c r="P21" s="210"/>
      <c r="Q21" s="222"/>
      <c r="R21" s="421"/>
      <c r="S21" s="421"/>
      <c r="T21" s="421"/>
      <c r="U21" s="718"/>
      <c r="V21" s="210"/>
      <c r="W21" s="210"/>
      <c r="X21" s="210"/>
      <c r="Y21" s="222"/>
      <c r="Z21" s="727"/>
    </row>
    <row r="22" spans="1:26">
      <c r="A22" s="663"/>
      <c r="B22" s="643"/>
      <c r="C22" s="643"/>
      <c r="D22" s="643"/>
      <c r="E22" s="643"/>
      <c r="F22" s="679"/>
      <c r="G22" s="683"/>
      <c r="H22" s="687"/>
      <c r="I22" s="691"/>
      <c r="J22" s="205"/>
      <c r="K22" s="211"/>
      <c r="L22" s="211"/>
      <c r="M22" s="223"/>
      <c r="N22" s="205"/>
      <c r="O22" s="211"/>
      <c r="P22" s="211"/>
      <c r="Q22" s="223"/>
      <c r="R22" s="421"/>
      <c r="S22" s="421"/>
      <c r="T22" s="421"/>
      <c r="U22" s="718"/>
      <c r="V22" s="211"/>
      <c r="W22" s="211"/>
      <c r="X22" s="211"/>
      <c r="Y22" s="223"/>
      <c r="Z22" s="727"/>
    </row>
    <row r="23" spans="1:26" ht="7.5" customHeight="1">
      <c r="A23" s="664"/>
      <c r="B23" s="666"/>
      <c r="C23" s="666"/>
      <c r="D23" s="666"/>
      <c r="E23" s="666"/>
      <c r="F23" s="680"/>
      <c r="G23" s="684"/>
      <c r="H23" s="688"/>
      <c r="I23" s="692"/>
      <c r="J23" s="692"/>
      <c r="K23" s="692"/>
      <c r="L23" s="692"/>
      <c r="M23" s="692"/>
      <c r="N23" s="692"/>
      <c r="O23" s="692"/>
      <c r="P23" s="692"/>
      <c r="Q23" s="692"/>
      <c r="R23" s="692"/>
      <c r="S23" s="692"/>
      <c r="T23" s="692"/>
      <c r="U23" s="692"/>
      <c r="V23" s="692"/>
      <c r="W23" s="692"/>
      <c r="X23" s="692"/>
      <c r="Y23" s="692"/>
      <c r="Z23" s="728"/>
    </row>
    <row r="24" spans="1:26" ht="6" customHeight="1"/>
    <row r="25" spans="1:26">
      <c r="A25" s="276" t="s">
        <v>907</v>
      </c>
      <c r="N25" s="276" t="s">
        <v>777</v>
      </c>
    </row>
    <row r="26" spans="1:26" ht="6" customHeight="1"/>
    <row r="27" spans="1:26" ht="24" customHeight="1">
      <c r="A27" s="206" t="s">
        <v>133</v>
      </c>
      <c r="B27" s="218"/>
      <c r="C27" s="218"/>
      <c r="D27" s="218"/>
      <c r="E27" s="218"/>
      <c r="F27" s="459"/>
      <c r="G27" s="685" t="s">
        <v>308</v>
      </c>
      <c r="H27" s="689"/>
      <c r="I27" s="208" t="s">
        <v>307</v>
      </c>
      <c r="J27" s="689"/>
      <c r="K27" s="689" t="s">
        <v>677</v>
      </c>
      <c r="L27" s="702" t="s">
        <v>308</v>
      </c>
      <c r="M27" s="689"/>
      <c r="N27" s="208" t="s">
        <v>307</v>
      </c>
      <c r="O27" s="689"/>
      <c r="P27" s="689" t="s">
        <v>313</v>
      </c>
      <c r="Q27" s="689"/>
      <c r="R27" s="689"/>
      <c r="S27" s="709"/>
      <c r="T27" s="710" t="s">
        <v>391</v>
      </c>
      <c r="U27" s="719"/>
      <c r="V27" s="719"/>
      <c r="W27" s="719"/>
      <c r="X27" s="719"/>
      <c r="Y27" s="719"/>
      <c r="Z27" s="719"/>
    </row>
    <row r="28" spans="1:26">
      <c r="B28" s="276" t="s">
        <v>529</v>
      </c>
    </row>
    <row r="29" spans="1:26">
      <c r="B29" s="667" t="s">
        <v>182</v>
      </c>
      <c r="C29" s="453"/>
      <c r="D29" s="667" t="s">
        <v>279</v>
      </c>
      <c r="E29" s="667"/>
      <c r="F29" s="667"/>
      <c r="G29" s="667"/>
      <c r="H29" s="667"/>
      <c r="I29" s="667"/>
      <c r="J29" s="667"/>
      <c r="K29" s="667"/>
      <c r="L29" s="667"/>
      <c r="M29" s="667"/>
      <c r="N29" s="667" t="s">
        <v>862</v>
      </c>
      <c r="O29" s="667"/>
      <c r="P29" s="667"/>
      <c r="Q29" s="667"/>
      <c r="R29" s="667"/>
      <c r="S29" s="667" t="s">
        <v>865</v>
      </c>
      <c r="T29" s="667"/>
      <c r="U29" s="667"/>
      <c r="V29" s="667"/>
      <c r="W29" s="667" t="s">
        <v>338</v>
      </c>
      <c r="X29" s="667"/>
      <c r="Y29" s="667"/>
      <c r="Z29" s="667"/>
    </row>
    <row r="30" spans="1:26" ht="27.4" customHeight="1">
      <c r="B30" s="453"/>
      <c r="C30" s="453"/>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row r="31" spans="1:26" ht="15.4" customHeight="1">
      <c r="B31" s="453"/>
      <c r="C31" s="453"/>
      <c r="D31" s="672" t="s">
        <v>308</v>
      </c>
      <c r="E31" s="674"/>
      <c r="F31" s="218" t="s">
        <v>307</v>
      </c>
      <c r="G31" s="674"/>
      <c r="H31" s="674" t="s">
        <v>677</v>
      </c>
      <c r="I31" s="693" t="s">
        <v>308</v>
      </c>
      <c r="J31" s="674"/>
      <c r="K31" s="218" t="s">
        <v>307</v>
      </c>
      <c r="L31" s="674"/>
      <c r="M31" s="681" t="s">
        <v>313</v>
      </c>
      <c r="N31" s="206"/>
      <c r="O31" s="218"/>
      <c r="P31" s="218"/>
      <c r="Q31" s="218"/>
      <c r="R31" s="681" t="s">
        <v>857</v>
      </c>
      <c r="S31" s="206"/>
      <c r="T31" s="218"/>
      <c r="U31" s="218"/>
      <c r="V31" s="681" t="s">
        <v>581</v>
      </c>
      <c r="W31" s="206">
        <f t="shared" ref="W31:W37" si="0">+N31*S31</f>
        <v>0</v>
      </c>
      <c r="X31" s="218"/>
      <c r="Y31" s="218"/>
      <c r="Z31" s="681" t="s">
        <v>857</v>
      </c>
    </row>
    <row r="32" spans="1:26" ht="15.4" customHeight="1">
      <c r="B32" s="453"/>
      <c r="C32" s="453"/>
      <c r="D32" s="672" t="s">
        <v>308</v>
      </c>
      <c r="E32" s="674"/>
      <c r="F32" s="218" t="s">
        <v>307</v>
      </c>
      <c r="G32" s="674"/>
      <c r="H32" s="674" t="s">
        <v>677</v>
      </c>
      <c r="I32" s="693" t="s">
        <v>308</v>
      </c>
      <c r="J32" s="674"/>
      <c r="K32" s="218" t="s">
        <v>307</v>
      </c>
      <c r="L32" s="674"/>
      <c r="M32" s="681" t="s">
        <v>313</v>
      </c>
      <c r="N32" s="206"/>
      <c r="O32" s="218"/>
      <c r="P32" s="218"/>
      <c r="Q32" s="218"/>
      <c r="R32" s="681" t="s">
        <v>857</v>
      </c>
      <c r="S32" s="206"/>
      <c r="T32" s="218"/>
      <c r="U32" s="218"/>
      <c r="V32" s="681" t="s">
        <v>581</v>
      </c>
      <c r="W32" s="206">
        <f t="shared" si="0"/>
        <v>0</v>
      </c>
      <c r="X32" s="218"/>
      <c r="Y32" s="218"/>
      <c r="Z32" s="681" t="s">
        <v>857</v>
      </c>
    </row>
    <row r="33" spans="1:51" ht="15.4" customHeight="1">
      <c r="B33" s="453"/>
      <c r="C33" s="453"/>
      <c r="D33" s="672" t="s">
        <v>308</v>
      </c>
      <c r="E33" s="674"/>
      <c r="F33" s="218" t="s">
        <v>307</v>
      </c>
      <c r="G33" s="674"/>
      <c r="H33" s="674" t="s">
        <v>677</v>
      </c>
      <c r="I33" s="693" t="s">
        <v>308</v>
      </c>
      <c r="J33" s="674"/>
      <c r="K33" s="218" t="s">
        <v>307</v>
      </c>
      <c r="L33" s="674"/>
      <c r="M33" s="681" t="s">
        <v>313</v>
      </c>
      <c r="N33" s="206"/>
      <c r="O33" s="218"/>
      <c r="P33" s="218"/>
      <c r="Q33" s="218"/>
      <c r="R33" s="681" t="s">
        <v>857</v>
      </c>
      <c r="S33" s="206"/>
      <c r="T33" s="218"/>
      <c r="U33" s="218"/>
      <c r="V33" s="681" t="s">
        <v>581</v>
      </c>
      <c r="W33" s="206">
        <f t="shared" si="0"/>
        <v>0</v>
      </c>
      <c r="X33" s="218"/>
      <c r="Y33" s="218"/>
      <c r="Z33" s="681" t="s">
        <v>857</v>
      </c>
    </row>
    <row r="34" spans="1:51" ht="15.4" customHeight="1">
      <c r="B34" s="453"/>
      <c r="C34" s="453"/>
      <c r="D34" s="672" t="s">
        <v>308</v>
      </c>
      <c r="E34" s="674"/>
      <c r="F34" s="218" t="s">
        <v>307</v>
      </c>
      <c r="G34" s="674"/>
      <c r="H34" s="674" t="s">
        <v>677</v>
      </c>
      <c r="I34" s="693" t="s">
        <v>308</v>
      </c>
      <c r="J34" s="674"/>
      <c r="K34" s="218" t="s">
        <v>307</v>
      </c>
      <c r="L34" s="674"/>
      <c r="M34" s="681" t="s">
        <v>313</v>
      </c>
      <c r="N34" s="206"/>
      <c r="O34" s="218"/>
      <c r="P34" s="218"/>
      <c r="Q34" s="218"/>
      <c r="R34" s="681" t="s">
        <v>857</v>
      </c>
      <c r="S34" s="206"/>
      <c r="T34" s="218"/>
      <c r="U34" s="218"/>
      <c r="V34" s="681" t="s">
        <v>581</v>
      </c>
      <c r="W34" s="206">
        <f t="shared" si="0"/>
        <v>0</v>
      </c>
      <c r="X34" s="218"/>
      <c r="Y34" s="218"/>
      <c r="Z34" s="681" t="s">
        <v>857</v>
      </c>
    </row>
    <row r="35" spans="1:51" ht="15.4" customHeight="1">
      <c r="B35" s="453"/>
      <c r="C35" s="453"/>
      <c r="D35" s="672" t="s">
        <v>308</v>
      </c>
      <c r="E35" s="674"/>
      <c r="F35" s="218" t="s">
        <v>307</v>
      </c>
      <c r="G35" s="674"/>
      <c r="H35" s="674" t="s">
        <v>677</v>
      </c>
      <c r="I35" s="693" t="s">
        <v>308</v>
      </c>
      <c r="J35" s="674"/>
      <c r="K35" s="218" t="s">
        <v>307</v>
      </c>
      <c r="L35" s="674"/>
      <c r="M35" s="681" t="s">
        <v>313</v>
      </c>
      <c r="N35" s="206"/>
      <c r="O35" s="218"/>
      <c r="P35" s="218"/>
      <c r="Q35" s="218"/>
      <c r="R35" s="681" t="s">
        <v>857</v>
      </c>
      <c r="S35" s="206"/>
      <c r="T35" s="218"/>
      <c r="U35" s="218"/>
      <c r="V35" s="681" t="s">
        <v>581</v>
      </c>
      <c r="W35" s="206">
        <f t="shared" si="0"/>
        <v>0</v>
      </c>
      <c r="X35" s="218"/>
      <c r="Y35" s="218"/>
      <c r="Z35" s="681" t="s">
        <v>857</v>
      </c>
    </row>
    <row r="36" spans="1:51" ht="15.4" customHeight="1">
      <c r="B36" s="453"/>
      <c r="C36" s="453"/>
      <c r="D36" s="672" t="s">
        <v>308</v>
      </c>
      <c r="E36" s="674"/>
      <c r="F36" s="218" t="s">
        <v>307</v>
      </c>
      <c r="G36" s="674"/>
      <c r="H36" s="674" t="s">
        <v>677</v>
      </c>
      <c r="I36" s="693" t="s">
        <v>308</v>
      </c>
      <c r="J36" s="674"/>
      <c r="K36" s="218" t="s">
        <v>307</v>
      </c>
      <c r="L36" s="674"/>
      <c r="M36" s="681" t="s">
        <v>313</v>
      </c>
      <c r="N36" s="206"/>
      <c r="O36" s="218"/>
      <c r="P36" s="218"/>
      <c r="Q36" s="218"/>
      <c r="R36" s="681" t="s">
        <v>857</v>
      </c>
      <c r="S36" s="206"/>
      <c r="T36" s="218"/>
      <c r="U36" s="218"/>
      <c r="V36" s="681" t="s">
        <v>581</v>
      </c>
      <c r="W36" s="206">
        <f t="shared" si="0"/>
        <v>0</v>
      </c>
      <c r="X36" s="218"/>
      <c r="Y36" s="218"/>
      <c r="Z36" s="681" t="s">
        <v>857</v>
      </c>
    </row>
    <row r="37" spans="1:51" ht="15.4" customHeight="1">
      <c r="B37" s="453"/>
      <c r="C37" s="453"/>
      <c r="D37" s="672" t="s">
        <v>308</v>
      </c>
      <c r="E37" s="674"/>
      <c r="F37" s="218" t="s">
        <v>307</v>
      </c>
      <c r="G37" s="674"/>
      <c r="H37" s="674" t="s">
        <v>677</v>
      </c>
      <c r="I37" s="693" t="s">
        <v>308</v>
      </c>
      <c r="J37" s="674"/>
      <c r="K37" s="218" t="s">
        <v>307</v>
      </c>
      <c r="L37" s="674"/>
      <c r="M37" s="681" t="s">
        <v>313</v>
      </c>
      <c r="N37" s="206"/>
      <c r="O37" s="218"/>
      <c r="P37" s="218"/>
      <c r="Q37" s="218"/>
      <c r="R37" s="681" t="s">
        <v>857</v>
      </c>
      <c r="S37" s="206"/>
      <c r="T37" s="218"/>
      <c r="U37" s="218"/>
      <c r="V37" s="681" t="s">
        <v>581</v>
      </c>
      <c r="W37" s="206">
        <f t="shared" si="0"/>
        <v>0</v>
      </c>
      <c r="X37" s="218"/>
      <c r="Y37" s="218"/>
      <c r="Z37" s="681" t="s">
        <v>857</v>
      </c>
    </row>
    <row r="38" spans="1:51">
      <c r="B38" s="668"/>
      <c r="C38" s="668"/>
      <c r="D38" s="673"/>
      <c r="E38" s="675"/>
      <c r="F38" s="668"/>
      <c r="G38" s="675"/>
      <c r="H38" s="675"/>
      <c r="I38" s="673"/>
      <c r="J38" s="675"/>
      <c r="K38" s="668"/>
      <c r="L38" s="675"/>
      <c r="M38" s="675"/>
      <c r="N38" s="668"/>
      <c r="O38" s="668"/>
      <c r="P38" s="668"/>
      <c r="Q38" s="668"/>
      <c r="R38" s="675"/>
      <c r="S38" s="206" t="s">
        <v>866</v>
      </c>
      <c r="T38" s="218"/>
      <c r="U38" s="218"/>
      <c r="V38" s="459"/>
      <c r="W38" s="206">
        <f>SUM(W31:Y37)</f>
        <v>0</v>
      </c>
      <c r="X38" s="218"/>
      <c r="Y38" s="218"/>
      <c r="Z38" s="681" t="s">
        <v>857</v>
      </c>
    </row>
    <row r="39" spans="1:51" ht="7.5" customHeight="1">
      <c r="B39" s="668"/>
      <c r="C39" s="668"/>
      <c r="D39" s="673"/>
      <c r="E39" s="675"/>
      <c r="F39" s="668"/>
      <c r="G39" s="675"/>
      <c r="H39" s="675"/>
      <c r="I39" s="673"/>
      <c r="J39" s="675"/>
      <c r="K39" s="668"/>
      <c r="L39" s="675"/>
      <c r="M39" s="675"/>
      <c r="N39" s="668"/>
      <c r="O39" s="668"/>
      <c r="P39" s="668"/>
      <c r="Q39" s="668"/>
      <c r="R39" s="675"/>
      <c r="S39" s="668"/>
      <c r="T39" s="668"/>
      <c r="U39" s="668"/>
      <c r="V39" s="675"/>
      <c r="W39" s="668"/>
      <c r="X39" s="668"/>
      <c r="Y39" s="668"/>
      <c r="Z39" s="675"/>
    </row>
    <row r="40" spans="1:51" ht="14.25">
      <c r="B40" s="669" t="s">
        <v>853</v>
      </c>
      <c r="C40" s="668"/>
      <c r="D40" s="673"/>
      <c r="E40" s="675"/>
      <c r="F40" s="668"/>
      <c r="G40" s="675"/>
      <c r="H40" s="675"/>
      <c r="I40" s="673"/>
      <c r="J40" s="675"/>
      <c r="K40" s="668"/>
      <c r="L40" s="675"/>
      <c r="M40" s="675"/>
      <c r="N40" s="668"/>
      <c r="O40" s="668"/>
      <c r="P40" s="668"/>
      <c r="Q40" s="668"/>
      <c r="R40" s="675"/>
      <c r="S40" s="668"/>
      <c r="T40" s="668"/>
      <c r="U40" s="668"/>
      <c r="V40" s="675"/>
      <c r="W40" s="668"/>
      <c r="X40" s="668"/>
      <c r="Y40" s="668"/>
      <c r="Z40" s="675"/>
    </row>
    <row r="41" spans="1:51" ht="16.5" customHeight="1">
      <c r="C41" s="206">
        <f>+W38</f>
        <v>0</v>
      </c>
      <c r="D41" s="218"/>
      <c r="E41" s="218"/>
      <c r="F41" s="681" t="s">
        <v>857</v>
      </c>
      <c r="G41" s="465" t="s">
        <v>623</v>
      </c>
      <c r="H41" s="668"/>
      <c r="I41" s="206"/>
      <c r="J41" s="218"/>
      <c r="K41" s="218"/>
      <c r="L41" s="681" t="s">
        <v>581</v>
      </c>
      <c r="M41" s="465" t="s">
        <v>693</v>
      </c>
      <c r="N41" s="668"/>
      <c r="O41" s="668"/>
      <c r="P41" s="668"/>
      <c r="Q41" s="705" t="e">
        <f>+C41/(I41*16)</f>
        <v>#DIV/0!</v>
      </c>
      <c r="R41" s="707"/>
      <c r="S41" s="707"/>
      <c r="T41" s="711"/>
      <c r="U41" s="706"/>
      <c r="AU41" s="675"/>
      <c r="AV41" s="668"/>
      <c r="AW41" s="668"/>
      <c r="AX41" s="668"/>
      <c r="AY41" s="675"/>
    </row>
    <row r="42" spans="1:51" s="661" customFormat="1" ht="11.25">
      <c r="B42" s="670"/>
      <c r="C42" s="661" t="s">
        <v>856</v>
      </c>
      <c r="I42" s="661" t="s">
        <v>858</v>
      </c>
      <c r="Q42" s="661" t="s">
        <v>561</v>
      </c>
    </row>
    <row r="44" spans="1:51">
      <c r="A44" s="276" t="s">
        <v>242</v>
      </c>
    </row>
    <row r="45" spans="1:51" ht="5.25" customHeight="1"/>
    <row r="46" spans="1:51" ht="24" customHeight="1">
      <c r="A46" s="206" t="s">
        <v>133</v>
      </c>
      <c r="B46" s="218"/>
      <c r="C46" s="218"/>
      <c r="D46" s="218"/>
      <c r="E46" s="218"/>
      <c r="F46" s="459"/>
      <c r="G46" s="685" t="s">
        <v>308</v>
      </c>
      <c r="H46" s="689"/>
      <c r="I46" s="208" t="s">
        <v>307</v>
      </c>
      <c r="J46" s="689"/>
      <c r="K46" s="689" t="s">
        <v>677</v>
      </c>
      <c r="L46" s="702" t="s">
        <v>308</v>
      </c>
      <c r="M46" s="689"/>
      <c r="N46" s="208" t="s">
        <v>307</v>
      </c>
      <c r="O46" s="689"/>
      <c r="P46" s="689" t="s">
        <v>313</v>
      </c>
      <c r="Q46" s="689"/>
      <c r="R46" s="689"/>
      <c r="S46" s="709"/>
      <c r="T46" s="710" t="s">
        <v>391</v>
      </c>
      <c r="U46" s="719"/>
      <c r="V46" s="719"/>
      <c r="W46" s="719"/>
      <c r="X46" s="719"/>
      <c r="Y46" s="719"/>
      <c r="Z46" s="719"/>
    </row>
    <row r="47" spans="1:51">
      <c r="B47" s="276" t="s">
        <v>529</v>
      </c>
    </row>
    <row r="48" spans="1:51">
      <c r="B48" s="667" t="s">
        <v>182</v>
      </c>
      <c r="C48" s="453"/>
      <c r="D48" s="667" t="s">
        <v>279</v>
      </c>
      <c r="E48" s="667"/>
      <c r="F48" s="667"/>
      <c r="G48" s="667"/>
      <c r="H48" s="667"/>
      <c r="I48" s="667"/>
      <c r="J48" s="667"/>
      <c r="K48" s="667"/>
      <c r="L48" s="667"/>
      <c r="M48" s="667"/>
      <c r="N48" s="667" t="s">
        <v>862</v>
      </c>
      <c r="O48" s="667"/>
      <c r="P48" s="667"/>
      <c r="Q48" s="667"/>
      <c r="R48" s="667"/>
      <c r="S48" s="667" t="s">
        <v>865</v>
      </c>
      <c r="T48" s="667"/>
      <c r="U48" s="667"/>
      <c r="V48" s="667"/>
      <c r="W48" s="667" t="s">
        <v>338</v>
      </c>
      <c r="X48" s="667"/>
      <c r="Y48" s="667"/>
      <c r="Z48" s="667"/>
    </row>
    <row r="49" spans="1:51" ht="24.75" customHeight="1">
      <c r="B49" s="453"/>
      <c r="C49" s="453"/>
      <c r="D49" s="667"/>
      <c r="E49" s="667"/>
      <c r="F49" s="667"/>
      <c r="G49" s="667"/>
      <c r="H49" s="667"/>
      <c r="I49" s="667"/>
      <c r="J49" s="667"/>
      <c r="K49" s="667"/>
      <c r="L49" s="667"/>
      <c r="M49" s="667"/>
      <c r="N49" s="667"/>
      <c r="O49" s="667"/>
      <c r="P49" s="667"/>
      <c r="Q49" s="667"/>
      <c r="R49" s="667"/>
      <c r="S49" s="667"/>
      <c r="T49" s="667"/>
      <c r="U49" s="667"/>
      <c r="V49" s="667"/>
      <c r="W49" s="667"/>
      <c r="X49" s="667"/>
      <c r="Y49" s="667"/>
      <c r="Z49" s="667"/>
    </row>
    <row r="50" spans="1:51" ht="15.4" customHeight="1">
      <c r="B50" s="453"/>
      <c r="C50" s="453"/>
      <c r="D50" s="672" t="s">
        <v>308</v>
      </c>
      <c r="E50" s="674"/>
      <c r="F50" s="218" t="s">
        <v>307</v>
      </c>
      <c r="G50" s="674"/>
      <c r="H50" s="674" t="s">
        <v>677</v>
      </c>
      <c r="I50" s="693" t="s">
        <v>308</v>
      </c>
      <c r="J50" s="674"/>
      <c r="K50" s="218" t="s">
        <v>307</v>
      </c>
      <c r="L50" s="674"/>
      <c r="M50" s="681" t="s">
        <v>313</v>
      </c>
      <c r="N50" s="206"/>
      <c r="O50" s="218"/>
      <c r="P50" s="218"/>
      <c r="Q50" s="218"/>
      <c r="R50" s="681" t="s">
        <v>857</v>
      </c>
      <c r="S50" s="206"/>
      <c r="T50" s="218"/>
      <c r="U50" s="218"/>
      <c r="V50" s="681" t="s">
        <v>581</v>
      </c>
      <c r="W50" s="206">
        <f t="shared" ref="W50:W56" si="1">+N50*S50</f>
        <v>0</v>
      </c>
      <c r="X50" s="218"/>
      <c r="Y50" s="218"/>
      <c r="Z50" s="681" t="s">
        <v>857</v>
      </c>
    </row>
    <row r="51" spans="1:51" ht="15.4" customHeight="1">
      <c r="B51" s="453"/>
      <c r="C51" s="453"/>
      <c r="D51" s="672" t="s">
        <v>308</v>
      </c>
      <c r="E51" s="674"/>
      <c r="F51" s="218" t="s">
        <v>307</v>
      </c>
      <c r="G51" s="674"/>
      <c r="H51" s="674" t="s">
        <v>677</v>
      </c>
      <c r="I51" s="693" t="s">
        <v>308</v>
      </c>
      <c r="J51" s="674"/>
      <c r="K51" s="218" t="s">
        <v>307</v>
      </c>
      <c r="L51" s="674"/>
      <c r="M51" s="681" t="s">
        <v>313</v>
      </c>
      <c r="N51" s="206"/>
      <c r="O51" s="218"/>
      <c r="P51" s="218"/>
      <c r="Q51" s="218"/>
      <c r="R51" s="681" t="s">
        <v>857</v>
      </c>
      <c r="S51" s="206"/>
      <c r="T51" s="218"/>
      <c r="U51" s="218"/>
      <c r="V51" s="681" t="s">
        <v>581</v>
      </c>
      <c r="W51" s="206">
        <f t="shared" si="1"/>
        <v>0</v>
      </c>
      <c r="X51" s="218"/>
      <c r="Y51" s="218"/>
      <c r="Z51" s="681" t="s">
        <v>857</v>
      </c>
    </row>
    <row r="52" spans="1:51" ht="15.4" customHeight="1">
      <c r="B52" s="453"/>
      <c r="C52" s="453"/>
      <c r="D52" s="672" t="s">
        <v>308</v>
      </c>
      <c r="E52" s="674"/>
      <c r="F52" s="218" t="s">
        <v>307</v>
      </c>
      <c r="G52" s="674"/>
      <c r="H52" s="674" t="s">
        <v>677</v>
      </c>
      <c r="I52" s="693" t="s">
        <v>308</v>
      </c>
      <c r="J52" s="674"/>
      <c r="K52" s="218" t="s">
        <v>307</v>
      </c>
      <c r="L52" s="674"/>
      <c r="M52" s="681" t="s">
        <v>313</v>
      </c>
      <c r="N52" s="206"/>
      <c r="O52" s="218"/>
      <c r="P52" s="218"/>
      <c r="Q52" s="218"/>
      <c r="R52" s="681" t="s">
        <v>857</v>
      </c>
      <c r="S52" s="206"/>
      <c r="T52" s="218"/>
      <c r="U52" s="218"/>
      <c r="V52" s="681" t="s">
        <v>581</v>
      </c>
      <c r="W52" s="206">
        <f t="shared" si="1"/>
        <v>0</v>
      </c>
      <c r="X52" s="218"/>
      <c r="Y52" s="218"/>
      <c r="Z52" s="681" t="s">
        <v>857</v>
      </c>
    </row>
    <row r="53" spans="1:51" ht="15.4" customHeight="1">
      <c r="B53" s="453"/>
      <c r="C53" s="453"/>
      <c r="D53" s="672" t="s">
        <v>308</v>
      </c>
      <c r="E53" s="674"/>
      <c r="F53" s="218" t="s">
        <v>307</v>
      </c>
      <c r="G53" s="674"/>
      <c r="H53" s="674" t="s">
        <v>677</v>
      </c>
      <c r="I53" s="693" t="s">
        <v>308</v>
      </c>
      <c r="J53" s="674"/>
      <c r="K53" s="218" t="s">
        <v>307</v>
      </c>
      <c r="L53" s="674"/>
      <c r="M53" s="681" t="s">
        <v>313</v>
      </c>
      <c r="N53" s="206"/>
      <c r="O53" s="218"/>
      <c r="P53" s="218"/>
      <c r="Q53" s="218"/>
      <c r="R53" s="681" t="s">
        <v>857</v>
      </c>
      <c r="S53" s="206"/>
      <c r="T53" s="218"/>
      <c r="U53" s="218"/>
      <c r="V53" s="681" t="s">
        <v>581</v>
      </c>
      <c r="W53" s="206">
        <f t="shared" si="1"/>
        <v>0</v>
      </c>
      <c r="X53" s="218"/>
      <c r="Y53" s="218"/>
      <c r="Z53" s="681" t="s">
        <v>857</v>
      </c>
    </row>
    <row r="54" spans="1:51" ht="15.4" customHeight="1">
      <c r="B54" s="453"/>
      <c r="C54" s="453"/>
      <c r="D54" s="672" t="s">
        <v>308</v>
      </c>
      <c r="E54" s="674"/>
      <c r="F54" s="218" t="s">
        <v>307</v>
      </c>
      <c r="G54" s="674"/>
      <c r="H54" s="674" t="s">
        <v>677</v>
      </c>
      <c r="I54" s="693" t="s">
        <v>308</v>
      </c>
      <c r="J54" s="674"/>
      <c r="K54" s="218" t="s">
        <v>307</v>
      </c>
      <c r="L54" s="674"/>
      <c r="M54" s="681" t="s">
        <v>313</v>
      </c>
      <c r="N54" s="206"/>
      <c r="O54" s="218"/>
      <c r="P54" s="218"/>
      <c r="Q54" s="218"/>
      <c r="R54" s="681" t="s">
        <v>857</v>
      </c>
      <c r="S54" s="206"/>
      <c r="T54" s="218"/>
      <c r="U54" s="218"/>
      <c r="V54" s="681" t="s">
        <v>581</v>
      </c>
      <c r="W54" s="206">
        <f t="shared" si="1"/>
        <v>0</v>
      </c>
      <c r="X54" s="218"/>
      <c r="Y54" s="218"/>
      <c r="Z54" s="681" t="s">
        <v>857</v>
      </c>
    </row>
    <row r="55" spans="1:51" ht="15.4" customHeight="1">
      <c r="B55" s="453"/>
      <c r="C55" s="453"/>
      <c r="D55" s="672" t="s">
        <v>308</v>
      </c>
      <c r="E55" s="674"/>
      <c r="F55" s="218" t="s">
        <v>307</v>
      </c>
      <c r="G55" s="674"/>
      <c r="H55" s="674" t="s">
        <v>677</v>
      </c>
      <c r="I55" s="693" t="s">
        <v>308</v>
      </c>
      <c r="J55" s="674"/>
      <c r="K55" s="218" t="s">
        <v>307</v>
      </c>
      <c r="L55" s="674"/>
      <c r="M55" s="681" t="s">
        <v>313</v>
      </c>
      <c r="N55" s="206"/>
      <c r="O55" s="218"/>
      <c r="P55" s="218"/>
      <c r="Q55" s="218"/>
      <c r="R55" s="681" t="s">
        <v>857</v>
      </c>
      <c r="S55" s="206"/>
      <c r="T55" s="218"/>
      <c r="U55" s="218"/>
      <c r="V55" s="681" t="s">
        <v>581</v>
      </c>
      <c r="W55" s="206">
        <f t="shared" si="1"/>
        <v>0</v>
      </c>
      <c r="X55" s="218"/>
      <c r="Y55" s="218"/>
      <c r="Z55" s="681" t="s">
        <v>857</v>
      </c>
    </row>
    <row r="56" spans="1:51" ht="15.4" customHeight="1">
      <c r="B56" s="453"/>
      <c r="C56" s="453"/>
      <c r="D56" s="672" t="s">
        <v>308</v>
      </c>
      <c r="E56" s="674"/>
      <c r="F56" s="218" t="s">
        <v>307</v>
      </c>
      <c r="G56" s="674"/>
      <c r="H56" s="674" t="s">
        <v>677</v>
      </c>
      <c r="I56" s="693" t="s">
        <v>308</v>
      </c>
      <c r="J56" s="674"/>
      <c r="K56" s="218" t="s">
        <v>307</v>
      </c>
      <c r="L56" s="674"/>
      <c r="M56" s="681" t="s">
        <v>313</v>
      </c>
      <c r="N56" s="206"/>
      <c r="O56" s="218"/>
      <c r="P56" s="218"/>
      <c r="Q56" s="218"/>
      <c r="R56" s="681" t="s">
        <v>857</v>
      </c>
      <c r="S56" s="206"/>
      <c r="T56" s="218"/>
      <c r="U56" s="218"/>
      <c r="V56" s="681" t="s">
        <v>581</v>
      </c>
      <c r="W56" s="206">
        <f t="shared" si="1"/>
        <v>0</v>
      </c>
      <c r="X56" s="218"/>
      <c r="Y56" s="218"/>
      <c r="Z56" s="681" t="s">
        <v>857</v>
      </c>
    </row>
    <row r="57" spans="1:51">
      <c r="B57" s="668"/>
      <c r="C57" s="668"/>
      <c r="D57" s="673"/>
      <c r="E57" s="675"/>
      <c r="F57" s="668"/>
      <c r="G57" s="675"/>
      <c r="H57" s="675"/>
      <c r="I57" s="673"/>
      <c r="J57" s="675"/>
      <c r="K57" s="668"/>
      <c r="L57" s="675"/>
      <c r="M57" s="675"/>
      <c r="N57" s="668"/>
      <c r="O57" s="668"/>
      <c r="P57" s="668"/>
      <c r="Q57" s="668"/>
      <c r="R57" s="675"/>
      <c r="S57" s="206" t="s">
        <v>866</v>
      </c>
      <c r="T57" s="218"/>
      <c r="U57" s="218"/>
      <c r="V57" s="459"/>
      <c r="W57" s="206">
        <f>SUM(W50:Y56)</f>
        <v>0</v>
      </c>
      <c r="X57" s="218"/>
      <c r="Y57" s="218"/>
      <c r="Z57" s="681" t="s">
        <v>857</v>
      </c>
    </row>
    <row r="58" spans="1:51" ht="7.5" customHeight="1">
      <c r="B58" s="668"/>
      <c r="C58" s="668"/>
      <c r="D58" s="673"/>
      <c r="E58" s="675"/>
      <c r="F58" s="668"/>
      <c r="G58" s="675"/>
      <c r="H58" s="675"/>
      <c r="I58" s="673"/>
      <c r="J58" s="675"/>
      <c r="K58" s="668"/>
      <c r="L58" s="675"/>
      <c r="M58" s="675"/>
      <c r="N58" s="668"/>
      <c r="O58" s="668"/>
      <c r="P58" s="668"/>
      <c r="Q58" s="668"/>
      <c r="R58" s="675"/>
      <c r="S58" s="668"/>
      <c r="T58" s="668"/>
      <c r="U58" s="668"/>
      <c r="V58" s="675"/>
      <c r="W58" s="668"/>
      <c r="X58" s="668"/>
      <c r="Y58" s="668"/>
      <c r="Z58" s="675"/>
    </row>
    <row r="59" spans="1:51" ht="14.25">
      <c r="B59" s="669" t="s">
        <v>853</v>
      </c>
      <c r="C59" s="668"/>
      <c r="D59" s="673"/>
      <c r="E59" s="675"/>
      <c r="F59" s="668"/>
      <c r="G59" s="675"/>
      <c r="H59" s="675"/>
      <c r="I59" s="673"/>
      <c r="J59" s="675"/>
      <c r="K59" s="668"/>
      <c r="L59" s="675"/>
      <c r="M59" s="675"/>
      <c r="N59" s="668"/>
      <c r="O59" s="668"/>
      <c r="P59" s="668"/>
      <c r="Q59" s="668"/>
      <c r="R59" s="675"/>
      <c r="S59" s="668"/>
      <c r="T59" s="668"/>
      <c r="U59" s="668"/>
      <c r="V59" s="675"/>
      <c r="W59" s="668"/>
      <c r="X59" s="668"/>
      <c r="Y59" s="668"/>
      <c r="Z59" s="675"/>
    </row>
    <row r="60" spans="1:51" ht="16.5" customHeight="1">
      <c r="C60" s="206">
        <f>+W57</f>
        <v>0</v>
      </c>
      <c r="D60" s="218"/>
      <c r="E60" s="218"/>
      <c r="F60" s="681" t="s">
        <v>857</v>
      </c>
      <c r="G60" s="465" t="s">
        <v>623</v>
      </c>
      <c r="H60" s="668"/>
      <c r="I60" s="206"/>
      <c r="J60" s="218"/>
      <c r="K60" s="218"/>
      <c r="L60" s="681" t="s">
        <v>581</v>
      </c>
      <c r="M60" s="465" t="s">
        <v>693</v>
      </c>
      <c r="N60" s="668"/>
      <c r="O60" s="668"/>
      <c r="P60" s="668"/>
      <c r="Q60" s="705" t="e">
        <f>+C60/(I60*16)</f>
        <v>#DIV/0!</v>
      </c>
      <c r="R60" s="707"/>
      <c r="S60" s="707"/>
      <c r="T60" s="711"/>
      <c r="U60" s="706"/>
      <c r="AU60" s="675"/>
      <c r="AV60" s="668"/>
      <c r="AW60" s="668"/>
      <c r="AX60" s="668"/>
      <c r="AY60" s="675"/>
    </row>
    <row r="61" spans="1:51" s="661" customFormat="1" ht="11.25">
      <c r="B61" s="670"/>
      <c r="C61" s="661" t="s">
        <v>856</v>
      </c>
      <c r="I61" s="661" t="s">
        <v>858</v>
      </c>
      <c r="Q61" s="661" t="s">
        <v>561</v>
      </c>
    </row>
    <row r="62" spans="1:51" s="276" customFormat="1" ht="6.75" customHeight="1"/>
    <row r="63" spans="1:51" s="661" customFormat="1" ht="13.5" customHeight="1">
      <c r="A63" s="661" t="s">
        <v>160</v>
      </c>
    </row>
    <row r="64" spans="1:51" s="661" customFormat="1" ht="13.5" customHeight="1">
      <c r="A64" s="661">
        <v>1</v>
      </c>
      <c r="B64" s="671" t="s">
        <v>326</v>
      </c>
      <c r="C64" s="671"/>
      <c r="D64" s="671"/>
      <c r="E64" s="671"/>
      <c r="F64" s="671"/>
      <c r="G64" s="671"/>
      <c r="H64" s="671"/>
      <c r="I64" s="671"/>
      <c r="J64" s="671"/>
      <c r="K64" s="671"/>
      <c r="L64" s="671"/>
      <c r="M64" s="671"/>
      <c r="N64" s="671"/>
      <c r="O64" s="671"/>
      <c r="P64" s="671"/>
      <c r="Q64" s="671"/>
      <c r="R64" s="671"/>
      <c r="S64" s="671"/>
      <c r="T64" s="671"/>
      <c r="U64" s="671"/>
      <c r="V64" s="671"/>
      <c r="W64" s="671"/>
      <c r="X64" s="671"/>
      <c r="Y64" s="671"/>
      <c r="Z64" s="671"/>
    </row>
    <row r="65" spans="1:26" s="661" customFormat="1" ht="13.5" customHeight="1">
      <c r="B65" s="671"/>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row>
    <row r="66" spans="1:26" s="661" customFormat="1" ht="13.5" customHeight="1">
      <c r="A66" s="661">
        <v>2</v>
      </c>
      <c r="B66" s="671" t="s">
        <v>855</v>
      </c>
      <c r="C66" s="671"/>
      <c r="D66" s="671"/>
      <c r="E66" s="671"/>
      <c r="F66" s="671"/>
      <c r="G66" s="671"/>
      <c r="H66" s="671"/>
      <c r="I66" s="671"/>
      <c r="J66" s="671"/>
      <c r="K66" s="671"/>
      <c r="L66" s="671"/>
      <c r="M66" s="671"/>
      <c r="N66" s="671"/>
      <c r="O66" s="671"/>
      <c r="P66" s="671"/>
      <c r="Q66" s="671"/>
      <c r="R66" s="671"/>
      <c r="S66" s="671"/>
      <c r="T66" s="671"/>
      <c r="U66" s="671"/>
      <c r="V66" s="671"/>
      <c r="W66" s="671"/>
      <c r="X66" s="671"/>
      <c r="Y66" s="671"/>
      <c r="Z66" s="671"/>
    </row>
    <row r="67" spans="1:26" s="661" customFormat="1" ht="13.5" customHeight="1">
      <c r="B67" s="671"/>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row>
    <row r="68" spans="1:26" s="661" customFormat="1" ht="12.75" customHeight="1"/>
    <row r="69" spans="1:26" s="661" customFormat="1" ht="12.75" customHeight="1"/>
    <row r="70" spans="1:26" s="661" customFormat="1" ht="12.75" customHeight="1"/>
    <row r="71" spans="1:26" s="661" customFormat="1" ht="12.75" customHeight="1"/>
    <row r="72" spans="1:26" s="661" customFormat="1" ht="12.75" customHeight="1"/>
    <row r="73" spans="1:26" s="661" customFormat="1" ht="12.75" customHeight="1"/>
    <row r="74" spans="1:26" s="661" customFormat="1" ht="12.75" customHeight="1"/>
    <row r="75" spans="1:26" s="661" customFormat="1" ht="12.75" customHeight="1"/>
    <row r="76" spans="1:26" s="661" customFormat="1" ht="12.75" customHeight="1"/>
    <row r="77" spans="1:26" s="661" customFormat="1" ht="12.75" customHeight="1"/>
    <row r="78" spans="1:26" s="661" customFormat="1" ht="12.75" customHeight="1"/>
    <row r="79" spans="1:26" s="661" customFormat="1" ht="12.75" customHeight="1"/>
    <row r="80" spans="1:26" s="661" customFormat="1" ht="12.75" customHeight="1"/>
  </sheetData>
  <mergeCells count="110">
    <mergeCell ref="A3:Z3"/>
    <mergeCell ref="A5:D5"/>
    <mergeCell ref="E5:L5"/>
    <mergeCell ref="N5:R5"/>
    <mergeCell ref="S5:Z5"/>
    <mergeCell ref="J20:M20"/>
    <mergeCell ref="N20:Q20"/>
    <mergeCell ref="A27:F27"/>
    <mergeCell ref="T27:Z27"/>
    <mergeCell ref="B31:C31"/>
    <mergeCell ref="N31:Q31"/>
    <mergeCell ref="S31:U31"/>
    <mergeCell ref="W31:Y31"/>
    <mergeCell ref="B32:C32"/>
    <mergeCell ref="N32:Q32"/>
    <mergeCell ref="S32:U32"/>
    <mergeCell ref="W32:Y32"/>
    <mergeCell ref="B33:C33"/>
    <mergeCell ref="N33:Q33"/>
    <mergeCell ref="S33:U33"/>
    <mergeCell ref="W33:Y33"/>
    <mergeCell ref="B34:C34"/>
    <mergeCell ref="N34:Q34"/>
    <mergeCell ref="S34:U34"/>
    <mergeCell ref="W34:Y34"/>
    <mergeCell ref="B35:C35"/>
    <mergeCell ref="N35:Q35"/>
    <mergeCell ref="S35:U35"/>
    <mergeCell ref="W35:Y35"/>
    <mergeCell ref="B36:C36"/>
    <mergeCell ref="N36:Q36"/>
    <mergeCell ref="S36:U36"/>
    <mergeCell ref="W36:Y36"/>
    <mergeCell ref="B37:C37"/>
    <mergeCell ref="N37:Q37"/>
    <mergeCell ref="S37:U37"/>
    <mergeCell ref="W37:Y37"/>
    <mergeCell ref="S38:V38"/>
    <mergeCell ref="W38:Y38"/>
    <mergeCell ref="C41:E41"/>
    <mergeCell ref="G41:H41"/>
    <mergeCell ref="I41:K41"/>
    <mergeCell ref="M41:P41"/>
    <mergeCell ref="Q41:T41"/>
    <mergeCell ref="A46:F46"/>
    <mergeCell ref="T46:Z46"/>
    <mergeCell ref="B50:C50"/>
    <mergeCell ref="N50:Q50"/>
    <mergeCell ref="S50:U50"/>
    <mergeCell ref="W50:Y50"/>
    <mergeCell ref="B51:C51"/>
    <mergeCell ref="N51:Q51"/>
    <mergeCell ref="S51:U51"/>
    <mergeCell ref="W51:Y51"/>
    <mergeCell ref="B52:C52"/>
    <mergeCell ref="N52:Q52"/>
    <mergeCell ref="S52:U52"/>
    <mergeCell ref="W52:Y52"/>
    <mergeCell ref="B53:C53"/>
    <mergeCell ref="N53:Q53"/>
    <mergeCell ref="S53:U53"/>
    <mergeCell ref="W53:Y53"/>
    <mergeCell ref="B54:C54"/>
    <mergeCell ref="N54:Q54"/>
    <mergeCell ref="S54:U54"/>
    <mergeCell ref="W54:Y54"/>
    <mergeCell ref="B55:C55"/>
    <mergeCell ref="N55:Q55"/>
    <mergeCell ref="S55:U55"/>
    <mergeCell ref="W55:Y55"/>
    <mergeCell ref="B56:C56"/>
    <mergeCell ref="N56:Q56"/>
    <mergeCell ref="S56:U56"/>
    <mergeCell ref="W56:Y56"/>
    <mergeCell ref="S57:V57"/>
    <mergeCell ref="W57:Y57"/>
    <mergeCell ref="C60:E60"/>
    <mergeCell ref="G60:H60"/>
    <mergeCell ref="I60:K60"/>
    <mergeCell ref="M60:P60"/>
    <mergeCell ref="Q60:T60"/>
    <mergeCell ref="A7:D8"/>
    <mergeCell ref="J11:M13"/>
    <mergeCell ref="N11:Q13"/>
    <mergeCell ref="R11:U13"/>
    <mergeCell ref="V11:Y13"/>
    <mergeCell ref="J14:M15"/>
    <mergeCell ref="N14:Q15"/>
    <mergeCell ref="R14:U15"/>
    <mergeCell ref="V14:Y15"/>
    <mergeCell ref="J18:Q19"/>
    <mergeCell ref="V18:Y20"/>
    <mergeCell ref="J21:M22"/>
    <mergeCell ref="N21:Q22"/>
    <mergeCell ref="V21:Y22"/>
    <mergeCell ref="B29:C30"/>
    <mergeCell ref="D29:M30"/>
    <mergeCell ref="N29:R30"/>
    <mergeCell ref="S29:V30"/>
    <mergeCell ref="W29:Z30"/>
    <mergeCell ref="B48:C49"/>
    <mergeCell ref="D48:M49"/>
    <mergeCell ref="N48:R49"/>
    <mergeCell ref="S48:V49"/>
    <mergeCell ref="W48:Z49"/>
    <mergeCell ref="B64:Z65"/>
    <mergeCell ref="B66:Z67"/>
    <mergeCell ref="A10:E23"/>
    <mergeCell ref="F10:H16"/>
    <mergeCell ref="F17:H23"/>
  </mergeCells>
  <phoneticPr fontId="7"/>
  <dataValidations count="1">
    <dataValidation type="list" allowBlank="1" showDropDown="0" showInputMessage="1" showErrorMessage="1" sqref="S8 K7:K8 E7:E8">
      <formula1>"□,■"</formula1>
    </dataValidation>
  </dataValidations>
  <printOptions horizontalCentered="1"/>
  <pageMargins left="0.39370078740157483" right="0.39370078740157483" top="0.78740157480314965" bottom="0" header="0.51181102362204722" footer="0.51181102362204722"/>
  <pageSetup paperSize="9" scale="96" fitToWidth="1" fitToHeight="1" orientation="portrait" usePrinterDefaults="1" r:id="rId1"/>
  <headerFooter alignWithMargins="0">
    <oddHeader xml:space="preserve">&amp;R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AD69"/>
  <sheetViews>
    <sheetView view="pageBreakPreview" zoomScaleSheetLayoutView="100" workbookViewId="0"/>
  </sheetViews>
  <sheetFormatPr defaultColWidth="3.5" defaultRowHeight="13.5"/>
  <cols>
    <col min="1" max="1" width="1.625" style="103" customWidth="1"/>
    <col min="2" max="2" width="3" style="278" customWidth="1"/>
    <col min="3" max="6" width="3.5" style="103"/>
    <col min="7" max="29" width="5.1640625" style="103" customWidth="1"/>
    <col min="30" max="30" width="1.625" style="103" customWidth="1"/>
    <col min="31" max="16384" width="3.5" style="103"/>
  </cols>
  <sheetData>
    <row r="1" spans="2:29"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2:29" s="106" customFormat="1">
      <c r="B2" s="106" t="s">
        <v>1474</v>
      </c>
      <c r="C2" s="106"/>
      <c r="D2" s="106"/>
      <c r="E2" s="106"/>
      <c r="F2" s="106"/>
      <c r="G2" s="106"/>
      <c r="H2" s="106"/>
      <c r="I2" s="106"/>
      <c r="J2" s="106"/>
      <c r="K2" s="106"/>
      <c r="L2" s="106"/>
      <c r="M2" s="106"/>
      <c r="N2" s="106"/>
      <c r="O2" s="106"/>
      <c r="P2" s="106"/>
      <c r="Q2" s="106"/>
      <c r="R2" s="106"/>
      <c r="S2" s="106"/>
      <c r="T2" s="106"/>
      <c r="U2" s="106"/>
      <c r="V2" s="106"/>
      <c r="W2" s="225" t="s">
        <v>71</v>
      </c>
      <c r="X2" s="107"/>
      <c r="Y2" s="107" t="s">
        <v>2</v>
      </c>
      <c r="Z2" s="107"/>
      <c r="AA2" s="107" t="s">
        <v>443</v>
      </c>
      <c r="AB2" s="107"/>
      <c r="AC2" s="107" t="s">
        <v>581</v>
      </c>
    </row>
    <row r="3" spans="2:29" s="106" customFormat="1" ht="6.75" customHeigh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row>
    <row r="4" spans="2:29" s="106" customFormat="1">
      <c r="B4" s="107" t="s">
        <v>6</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2:29" s="106" customFormat="1" ht="7.5" customHeight="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row>
    <row r="6" spans="2:29" s="106" customFormat="1" ht="19.5" customHeight="1">
      <c r="B6" s="437" t="s">
        <v>356</v>
      </c>
      <c r="C6" s="437"/>
      <c r="D6" s="437"/>
      <c r="E6" s="437"/>
      <c r="F6" s="437"/>
      <c r="G6" s="202"/>
      <c r="H6" s="208"/>
      <c r="I6" s="208"/>
      <c r="J6" s="208"/>
      <c r="K6" s="208"/>
      <c r="L6" s="208"/>
      <c r="M6" s="208"/>
      <c r="N6" s="208"/>
      <c r="O6" s="208"/>
      <c r="P6" s="208"/>
      <c r="Q6" s="208"/>
      <c r="R6" s="208"/>
      <c r="S6" s="208"/>
      <c r="T6" s="208"/>
      <c r="U6" s="208"/>
      <c r="V6" s="208"/>
      <c r="W6" s="208"/>
      <c r="X6" s="208"/>
      <c r="Y6" s="208"/>
      <c r="Z6" s="208"/>
      <c r="AA6" s="208"/>
      <c r="AB6" s="208"/>
      <c r="AC6" s="226"/>
    </row>
    <row r="7" spans="2:29" s="106" customFormat="1" ht="19.5" customHeight="1">
      <c r="B7" s="202" t="s">
        <v>302</v>
      </c>
      <c r="C7" s="208"/>
      <c r="D7" s="208"/>
      <c r="E7" s="208"/>
      <c r="F7" s="226"/>
      <c r="G7" s="202" t="s">
        <v>13</v>
      </c>
      <c r="H7" s="420" t="s">
        <v>477</v>
      </c>
      <c r="I7" s="420"/>
      <c r="J7" s="420"/>
      <c r="K7" s="420"/>
      <c r="L7" s="208" t="s">
        <v>13</v>
      </c>
      <c r="M7" s="420" t="s">
        <v>352</v>
      </c>
      <c r="N7" s="420"/>
      <c r="O7" s="420"/>
      <c r="P7" s="420"/>
      <c r="Q7" s="208" t="s">
        <v>13</v>
      </c>
      <c r="R7" s="420" t="s">
        <v>481</v>
      </c>
      <c r="S7" s="420"/>
      <c r="T7" s="420"/>
      <c r="U7" s="420"/>
      <c r="V7" s="420"/>
      <c r="W7" s="420"/>
      <c r="X7" s="420"/>
      <c r="Y7" s="420"/>
      <c r="Z7" s="420"/>
      <c r="AA7" s="420"/>
      <c r="AB7" s="420"/>
      <c r="AC7" s="426"/>
    </row>
    <row r="8" spans="2:29" s="106" customFormat="1" ht="19.5" customHeight="1">
      <c r="B8" s="204" t="s">
        <v>373</v>
      </c>
      <c r="C8" s="210"/>
      <c r="D8" s="210"/>
      <c r="E8" s="210"/>
      <c r="F8" s="222"/>
      <c r="G8" s="204" t="s">
        <v>13</v>
      </c>
      <c r="H8" s="339" t="s">
        <v>814</v>
      </c>
      <c r="I8" s="339"/>
      <c r="J8" s="339"/>
      <c r="K8" s="339"/>
      <c r="L8" s="339"/>
      <c r="M8" s="339"/>
      <c r="N8" s="339"/>
      <c r="O8" s="339"/>
      <c r="P8" s="339"/>
      <c r="Q8" s="210" t="s">
        <v>13</v>
      </c>
      <c r="R8" s="339" t="s">
        <v>795</v>
      </c>
      <c r="S8" s="339"/>
      <c r="T8" s="339"/>
      <c r="U8" s="339"/>
      <c r="V8" s="339"/>
      <c r="W8" s="339"/>
      <c r="X8" s="339"/>
      <c r="Y8" s="339"/>
      <c r="Z8" s="339"/>
      <c r="AA8" s="339"/>
      <c r="AB8" s="339"/>
      <c r="AC8" s="735"/>
    </row>
    <row r="9" spans="2:29" s="106" customFormat="1" ht="19.5" customHeight="1">
      <c r="B9" s="205"/>
      <c r="C9" s="211"/>
      <c r="D9" s="211"/>
      <c r="E9" s="211"/>
      <c r="F9" s="223"/>
      <c r="G9" s="205" t="s">
        <v>13</v>
      </c>
      <c r="H9" s="340" t="s">
        <v>886</v>
      </c>
      <c r="I9" s="340"/>
      <c r="J9" s="340"/>
      <c r="K9" s="340"/>
      <c r="L9" s="340"/>
      <c r="M9" s="340"/>
      <c r="N9" s="340"/>
      <c r="O9" s="340"/>
      <c r="P9" s="340"/>
      <c r="Q9" s="340"/>
      <c r="R9" s="340"/>
      <c r="S9" s="340"/>
      <c r="T9" s="340"/>
      <c r="U9" s="340"/>
      <c r="V9" s="340"/>
      <c r="W9" s="340"/>
      <c r="X9" s="340"/>
      <c r="Y9" s="340"/>
      <c r="Z9" s="340"/>
      <c r="AA9" s="340"/>
      <c r="AB9" s="340"/>
      <c r="AC9" s="736"/>
    </row>
    <row r="10" spans="2:29" s="106" customForma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row>
    <row r="11" spans="2:29" s="106" customFormat="1">
      <c r="B11" s="286" t="s">
        <v>868</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row>
    <row r="12" spans="2:29" s="106" customFormat="1">
      <c r="B12" s="28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row>
    <row r="13" spans="2:29" s="106" customFormat="1" ht="17.25" customHeight="1">
      <c r="B13" s="439" t="s">
        <v>370</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row>
    <row r="14" spans="2:29" s="106" customFormat="1" ht="6.75" customHeight="1">
      <c r="B14" s="302"/>
      <c r="C14" s="438"/>
      <c r="D14" s="438"/>
      <c r="E14" s="438"/>
      <c r="F14" s="438"/>
      <c r="G14" s="438"/>
      <c r="H14" s="438"/>
      <c r="I14" s="438"/>
      <c r="J14" s="438"/>
      <c r="K14" s="438"/>
      <c r="L14" s="438"/>
      <c r="M14" s="438"/>
      <c r="N14" s="438"/>
      <c r="O14" s="438"/>
      <c r="P14" s="438"/>
      <c r="Q14" s="438"/>
      <c r="R14" s="438"/>
      <c r="S14" s="438"/>
      <c r="T14" s="438"/>
      <c r="U14" s="438"/>
      <c r="V14" s="438"/>
      <c r="W14" s="438"/>
      <c r="X14" s="438"/>
      <c r="Y14" s="302"/>
      <c r="Z14" s="438"/>
      <c r="AA14" s="438"/>
      <c r="AB14" s="438"/>
      <c r="AC14" s="296"/>
    </row>
    <row r="15" spans="2:29" s="106" customFormat="1">
      <c r="B15" s="463"/>
      <c r="C15" s="286" t="s">
        <v>875</v>
      </c>
      <c r="D15" s="286"/>
      <c r="E15" s="286"/>
      <c r="F15" s="286"/>
      <c r="G15" s="286"/>
      <c r="H15" s="286"/>
      <c r="I15" s="286"/>
      <c r="J15" s="286"/>
      <c r="K15" s="286"/>
      <c r="L15" s="286"/>
      <c r="M15" s="106"/>
      <c r="N15" s="286"/>
      <c r="O15" s="286"/>
      <c r="P15" s="286"/>
      <c r="Q15" s="286"/>
      <c r="R15" s="286"/>
      <c r="S15" s="286"/>
      <c r="T15" s="286"/>
      <c r="U15" s="286"/>
      <c r="V15" s="286"/>
      <c r="W15" s="286"/>
      <c r="X15" s="286"/>
      <c r="Y15" s="463"/>
      <c r="Z15" s="286"/>
      <c r="AA15" s="286"/>
      <c r="AB15" s="286"/>
      <c r="AC15" s="467"/>
    </row>
    <row r="16" spans="2:29" s="106" customFormat="1" ht="6.75" customHeight="1">
      <c r="B16" s="463"/>
      <c r="C16" s="286"/>
      <c r="D16" s="286"/>
      <c r="E16" s="286"/>
      <c r="F16" s="286"/>
      <c r="G16" s="286"/>
      <c r="H16" s="286"/>
      <c r="I16" s="286"/>
      <c r="J16" s="286"/>
      <c r="K16" s="286"/>
      <c r="L16" s="286"/>
      <c r="M16" s="106"/>
      <c r="N16" s="286"/>
      <c r="O16" s="286"/>
      <c r="P16" s="286"/>
      <c r="Q16" s="286"/>
      <c r="R16" s="286"/>
      <c r="S16" s="286"/>
      <c r="T16" s="286"/>
      <c r="U16" s="286"/>
      <c r="V16" s="286"/>
      <c r="W16" s="286"/>
      <c r="X16" s="286"/>
      <c r="Y16" s="463"/>
      <c r="Z16" s="286"/>
      <c r="AA16" s="286"/>
      <c r="AB16" s="286"/>
      <c r="AC16" s="467"/>
    </row>
    <row r="17" spans="2:30" s="106" customFormat="1" ht="19.5" customHeight="1">
      <c r="B17" s="463"/>
      <c r="C17" s="202"/>
      <c r="D17" s="208"/>
      <c r="E17" s="208"/>
      <c r="F17" s="208"/>
      <c r="G17" s="208"/>
      <c r="H17" s="208"/>
      <c r="I17" s="208"/>
      <c r="J17" s="208"/>
      <c r="K17" s="208"/>
      <c r="L17" s="208"/>
      <c r="M17" s="208"/>
      <c r="N17" s="420" t="s">
        <v>215</v>
      </c>
      <c r="O17" s="463"/>
      <c r="P17" s="286"/>
      <c r="Q17" s="286"/>
      <c r="R17" s="286"/>
      <c r="S17" s="286"/>
      <c r="T17" s="286"/>
      <c r="U17" s="148"/>
      <c r="V17" s="148"/>
      <c r="W17" s="286"/>
      <c r="X17" s="286"/>
      <c r="Y17" s="463"/>
      <c r="Z17" s="286"/>
      <c r="AA17" s="286"/>
      <c r="AB17" s="286"/>
      <c r="AC17" s="467"/>
      <c r="AD17" s="106"/>
    </row>
    <row r="18" spans="2:30" s="106" customFormat="1">
      <c r="B18" s="463"/>
      <c r="C18" s="286"/>
      <c r="D18" s="286"/>
      <c r="E18" s="286"/>
      <c r="F18" s="286"/>
      <c r="G18" s="286"/>
      <c r="H18" s="286"/>
      <c r="I18" s="286"/>
      <c r="J18" s="286"/>
      <c r="K18" s="286"/>
      <c r="L18" s="148"/>
      <c r="M18" s="286"/>
      <c r="N18" s="286"/>
      <c r="O18" s="286"/>
      <c r="P18" s="286"/>
      <c r="Q18" s="148"/>
      <c r="R18" s="286"/>
      <c r="S18" s="286"/>
      <c r="T18" s="286"/>
      <c r="U18" s="286"/>
      <c r="V18" s="286"/>
      <c r="W18" s="148"/>
      <c r="X18" s="286"/>
      <c r="Y18" s="463"/>
      <c r="Z18" s="286"/>
      <c r="AA18" s="286"/>
      <c r="AB18" s="286"/>
      <c r="AC18" s="467"/>
      <c r="AD18" s="106"/>
    </row>
    <row r="19" spans="2:30" s="106" customFormat="1">
      <c r="B19" s="463"/>
      <c r="C19" s="286" t="s">
        <v>876</v>
      </c>
      <c r="D19" s="286"/>
      <c r="E19" s="286"/>
      <c r="F19" s="286"/>
      <c r="G19" s="286"/>
      <c r="H19" s="286"/>
      <c r="I19" s="286"/>
      <c r="J19" s="286"/>
      <c r="K19" s="286"/>
      <c r="L19" s="286"/>
      <c r="M19" s="286"/>
      <c r="N19" s="286"/>
      <c r="O19" s="286"/>
      <c r="P19" s="286"/>
      <c r="Q19" s="286"/>
      <c r="R19" s="286"/>
      <c r="S19" s="286"/>
      <c r="T19" s="286"/>
      <c r="U19" s="286"/>
      <c r="V19" s="286"/>
      <c r="W19" s="286"/>
      <c r="X19" s="286"/>
      <c r="Y19" s="463"/>
      <c r="Z19" s="286"/>
      <c r="AA19" s="286"/>
      <c r="AB19" s="286"/>
      <c r="AC19" s="467"/>
      <c r="AD19" s="106"/>
    </row>
    <row r="20" spans="2:30" s="106" customFormat="1" ht="6.75" customHeight="1">
      <c r="B20" s="463"/>
      <c r="C20" s="286"/>
      <c r="D20" s="286"/>
      <c r="E20" s="286"/>
      <c r="F20" s="286"/>
      <c r="G20" s="286"/>
      <c r="H20" s="286"/>
      <c r="I20" s="286"/>
      <c r="J20" s="286"/>
      <c r="K20" s="286"/>
      <c r="L20" s="286"/>
      <c r="M20" s="286"/>
      <c r="N20" s="286"/>
      <c r="O20" s="286"/>
      <c r="P20" s="286"/>
      <c r="Q20" s="286"/>
      <c r="R20" s="286"/>
      <c r="S20" s="286"/>
      <c r="T20" s="286"/>
      <c r="U20" s="286"/>
      <c r="V20" s="286"/>
      <c r="W20" s="286"/>
      <c r="X20" s="286"/>
      <c r="Y20" s="463"/>
      <c r="Z20" s="286"/>
      <c r="AA20" s="286"/>
      <c r="AB20" s="286"/>
      <c r="AC20" s="467"/>
      <c r="AD20" s="106"/>
    </row>
    <row r="21" spans="2:30" s="106" customFormat="1" ht="19.5" customHeight="1">
      <c r="B21" s="463"/>
      <c r="C21" s="202"/>
      <c r="D21" s="208"/>
      <c r="E21" s="208"/>
      <c r="F21" s="208"/>
      <c r="G21" s="208"/>
      <c r="H21" s="208"/>
      <c r="I21" s="208"/>
      <c r="J21" s="208"/>
      <c r="K21" s="208"/>
      <c r="L21" s="208"/>
      <c r="M21" s="208"/>
      <c r="N21" s="420" t="s">
        <v>215</v>
      </c>
      <c r="O21" s="463"/>
      <c r="P21" s="286"/>
      <c r="Q21" s="286"/>
      <c r="R21" s="286"/>
      <c r="S21" s="286"/>
      <c r="T21" s="286"/>
      <c r="U21" s="148"/>
      <c r="V21" s="148"/>
      <c r="W21" s="286"/>
      <c r="X21" s="286"/>
      <c r="Y21" s="463"/>
      <c r="Z21" s="286"/>
      <c r="AA21" s="286"/>
      <c r="AB21" s="286"/>
      <c r="AC21" s="467"/>
      <c r="AD21" s="106"/>
    </row>
    <row r="22" spans="2:30" s="106" customFormat="1">
      <c r="B22" s="463"/>
      <c r="C22" s="286"/>
      <c r="D22" s="286"/>
      <c r="E22" s="286"/>
      <c r="F22" s="286"/>
      <c r="G22" s="286"/>
      <c r="H22" s="286"/>
      <c r="I22" s="286"/>
      <c r="J22" s="286"/>
      <c r="K22" s="286"/>
      <c r="L22" s="148"/>
      <c r="M22" s="286"/>
      <c r="N22" s="286"/>
      <c r="O22" s="286"/>
      <c r="P22" s="286"/>
      <c r="Q22" s="148"/>
      <c r="R22" s="286"/>
      <c r="S22" s="286"/>
      <c r="T22" s="286"/>
      <c r="U22" s="286"/>
      <c r="V22" s="286"/>
      <c r="W22" s="148"/>
      <c r="X22" s="286"/>
      <c r="Y22" s="463"/>
      <c r="Z22" s="286"/>
      <c r="AA22" s="286"/>
      <c r="AB22" s="286"/>
      <c r="AC22" s="467"/>
      <c r="AD22" s="106"/>
    </row>
    <row r="23" spans="2:30" s="106" customFormat="1">
      <c r="B23" s="463"/>
      <c r="C23" s="286" t="s">
        <v>878</v>
      </c>
      <c r="D23" s="286"/>
      <c r="E23" s="286"/>
      <c r="F23" s="286"/>
      <c r="G23" s="286"/>
      <c r="H23" s="286"/>
      <c r="I23" s="286"/>
      <c r="J23" s="286"/>
      <c r="K23" s="286"/>
      <c r="L23" s="148"/>
      <c r="M23" s="286"/>
      <c r="N23" s="286"/>
      <c r="O23" s="286"/>
      <c r="P23" s="286"/>
      <c r="Q23" s="148"/>
      <c r="R23" s="286"/>
      <c r="S23" s="286"/>
      <c r="T23" s="286"/>
      <c r="U23" s="286"/>
      <c r="V23" s="286"/>
      <c r="W23" s="148"/>
      <c r="X23" s="286"/>
      <c r="Y23" s="463"/>
      <c r="Z23" s="734" t="s">
        <v>482</v>
      </c>
      <c r="AA23" s="734" t="s">
        <v>86</v>
      </c>
      <c r="AB23" s="734" t="s">
        <v>484</v>
      </c>
      <c r="AC23" s="467"/>
      <c r="AD23" s="106"/>
    </row>
    <row r="24" spans="2:30" s="106" customFormat="1" ht="7.5" customHeight="1">
      <c r="B24" s="463"/>
      <c r="C24" s="286"/>
      <c r="D24" s="286"/>
      <c r="E24" s="286"/>
      <c r="F24" s="286"/>
      <c r="G24" s="286"/>
      <c r="H24" s="286"/>
      <c r="I24" s="286"/>
      <c r="J24" s="286"/>
      <c r="K24" s="286"/>
      <c r="L24" s="148"/>
      <c r="M24" s="286"/>
      <c r="N24" s="286"/>
      <c r="O24" s="286"/>
      <c r="P24" s="286"/>
      <c r="Q24" s="148"/>
      <c r="R24" s="286"/>
      <c r="S24" s="286"/>
      <c r="T24" s="286"/>
      <c r="U24" s="286"/>
      <c r="V24" s="286"/>
      <c r="W24" s="148"/>
      <c r="X24" s="286"/>
      <c r="Y24" s="463"/>
      <c r="Z24" s="286"/>
      <c r="AA24" s="286"/>
      <c r="AB24" s="286"/>
      <c r="AC24" s="467"/>
      <c r="AD24" s="106"/>
    </row>
    <row r="25" spans="2:30" s="106" customFormat="1" ht="19.5" customHeight="1">
      <c r="B25" s="463"/>
      <c r="C25" s="202"/>
      <c r="D25" s="208"/>
      <c r="E25" s="208"/>
      <c r="F25" s="208"/>
      <c r="G25" s="208"/>
      <c r="H25" s="208"/>
      <c r="I25" s="208"/>
      <c r="J25" s="208"/>
      <c r="K25" s="208"/>
      <c r="L25" s="208"/>
      <c r="M25" s="208"/>
      <c r="N25" s="426" t="s">
        <v>285</v>
      </c>
      <c r="O25" s="286"/>
      <c r="P25" s="286" t="s">
        <v>744</v>
      </c>
      <c r="Q25" s="148"/>
      <c r="R25" s="286"/>
      <c r="S25" s="286" t="s">
        <v>606</v>
      </c>
      <c r="T25" s="286"/>
      <c r="U25" s="286"/>
      <c r="V25" s="286"/>
      <c r="W25" s="148"/>
      <c r="X25" s="286"/>
      <c r="Y25" s="647"/>
      <c r="Z25" s="148" t="s">
        <v>13</v>
      </c>
      <c r="AA25" s="148" t="s">
        <v>86</v>
      </c>
      <c r="AB25" s="148" t="s">
        <v>13</v>
      </c>
      <c r="AC25" s="467"/>
      <c r="AD25" s="106"/>
    </row>
    <row r="26" spans="2:30" s="106" customFormat="1">
      <c r="B26" s="463"/>
      <c r="C26" s="286"/>
      <c r="D26" s="286"/>
      <c r="E26" s="286"/>
      <c r="F26" s="286"/>
      <c r="G26" s="286"/>
      <c r="H26" s="286"/>
      <c r="I26" s="286"/>
      <c r="J26" s="286"/>
      <c r="K26" s="286"/>
      <c r="L26" s="148"/>
      <c r="M26" s="286"/>
      <c r="N26" s="286"/>
      <c r="O26" s="286"/>
      <c r="P26" s="286"/>
      <c r="Q26" s="148"/>
      <c r="R26" s="286"/>
      <c r="S26" s="286"/>
      <c r="T26" s="286"/>
      <c r="U26" s="286"/>
      <c r="V26" s="286"/>
      <c r="W26" s="148"/>
      <c r="X26" s="286"/>
      <c r="Y26" s="463"/>
      <c r="Z26" s="286"/>
      <c r="AA26" s="286"/>
      <c r="AB26" s="286"/>
      <c r="AC26" s="467"/>
      <c r="AD26" s="106"/>
    </row>
    <row r="27" spans="2:30" s="106" customFormat="1">
      <c r="B27" s="463"/>
      <c r="C27" s="286" t="s">
        <v>879</v>
      </c>
      <c r="D27" s="286"/>
      <c r="E27" s="286"/>
      <c r="F27" s="286"/>
      <c r="G27" s="286"/>
      <c r="H27" s="286"/>
      <c r="I27" s="286"/>
      <c r="J27" s="286"/>
      <c r="K27" s="286"/>
      <c r="L27" s="286"/>
      <c r="M27" s="106"/>
      <c r="N27" s="286"/>
      <c r="O27" s="286"/>
      <c r="P27" s="286"/>
      <c r="Q27" s="286"/>
      <c r="R27" s="286"/>
      <c r="S27" s="286"/>
      <c r="T27" s="286"/>
      <c r="U27" s="286"/>
      <c r="V27" s="286"/>
      <c r="W27" s="286"/>
      <c r="X27" s="286"/>
      <c r="Y27" s="463"/>
      <c r="Z27" s="286"/>
      <c r="AA27" s="286"/>
      <c r="AB27" s="286"/>
      <c r="AC27" s="467"/>
      <c r="AD27" s="106"/>
    </row>
    <row r="28" spans="2:30" s="106" customFormat="1" ht="6.75" customHeight="1">
      <c r="B28" s="463"/>
      <c r="C28" s="286"/>
      <c r="D28" s="286"/>
      <c r="E28" s="286"/>
      <c r="F28" s="286"/>
      <c r="G28" s="286"/>
      <c r="H28" s="286"/>
      <c r="I28" s="286"/>
      <c r="J28" s="286"/>
      <c r="K28" s="286"/>
      <c r="L28" s="286"/>
      <c r="M28" s="106"/>
      <c r="N28" s="286"/>
      <c r="O28" s="286"/>
      <c r="P28" s="286"/>
      <c r="Q28" s="286"/>
      <c r="R28" s="286"/>
      <c r="S28" s="286"/>
      <c r="T28" s="286"/>
      <c r="U28" s="286"/>
      <c r="V28" s="286"/>
      <c r="W28" s="286"/>
      <c r="X28" s="286"/>
      <c r="Y28" s="463"/>
      <c r="Z28" s="286"/>
      <c r="AA28" s="286"/>
      <c r="AB28" s="286"/>
      <c r="AC28" s="467"/>
      <c r="AD28" s="106"/>
    </row>
    <row r="29" spans="2:30" s="106" customFormat="1" ht="19.5" customHeight="1">
      <c r="B29" s="463" t="s">
        <v>777</v>
      </c>
      <c r="C29" s="202" t="s">
        <v>831</v>
      </c>
      <c r="D29" s="208"/>
      <c r="E29" s="208"/>
      <c r="F29" s="208"/>
      <c r="G29" s="208"/>
      <c r="H29" s="226"/>
      <c r="I29" s="220"/>
      <c r="J29" s="149"/>
      <c r="K29" s="149"/>
      <c r="L29" s="149"/>
      <c r="M29" s="149"/>
      <c r="N29" s="149"/>
      <c r="O29" s="149"/>
      <c r="P29" s="149"/>
      <c r="Q29" s="149"/>
      <c r="R29" s="149"/>
      <c r="S29" s="149"/>
      <c r="T29" s="149"/>
      <c r="U29" s="149"/>
      <c r="V29" s="149"/>
      <c r="W29" s="442"/>
      <c r="X29" s="421"/>
      <c r="Y29" s="433"/>
      <c r="Z29" s="421"/>
      <c r="AA29" s="421"/>
      <c r="AB29" s="421"/>
      <c r="AC29" s="467"/>
      <c r="AD29" s="106"/>
    </row>
    <row r="30" spans="2:30" s="106" customFormat="1" ht="19.5" customHeight="1">
      <c r="B30" s="463" t="s">
        <v>777</v>
      </c>
      <c r="C30" s="202" t="s">
        <v>832</v>
      </c>
      <c r="D30" s="208"/>
      <c r="E30" s="208"/>
      <c r="F30" s="208"/>
      <c r="G30" s="208"/>
      <c r="H30" s="226"/>
      <c r="I30" s="220"/>
      <c r="J30" s="149"/>
      <c r="K30" s="149"/>
      <c r="L30" s="149"/>
      <c r="M30" s="149"/>
      <c r="N30" s="149"/>
      <c r="O30" s="149"/>
      <c r="P30" s="149"/>
      <c r="Q30" s="149"/>
      <c r="R30" s="149"/>
      <c r="S30" s="149"/>
      <c r="T30" s="149"/>
      <c r="U30" s="149"/>
      <c r="V30" s="149"/>
      <c r="W30" s="442"/>
      <c r="X30" s="421"/>
      <c r="Y30" s="433"/>
      <c r="Z30" s="421"/>
      <c r="AA30" s="421"/>
      <c r="AB30" s="421"/>
      <c r="AC30" s="467"/>
      <c r="AD30" s="106"/>
    </row>
    <row r="31" spans="2:30" s="106" customFormat="1" ht="19.5" customHeight="1">
      <c r="B31" s="463" t="s">
        <v>777</v>
      </c>
      <c r="C31" s="202" t="s">
        <v>833</v>
      </c>
      <c r="D31" s="208"/>
      <c r="E31" s="208"/>
      <c r="F31" s="208"/>
      <c r="G31" s="208"/>
      <c r="H31" s="226"/>
      <c r="I31" s="220"/>
      <c r="J31" s="149"/>
      <c r="K31" s="149"/>
      <c r="L31" s="149"/>
      <c r="M31" s="149"/>
      <c r="N31" s="149"/>
      <c r="O31" s="149"/>
      <c r="P31" s="149"/>
      <c r="Q31" s="149"/>
      <c r="R31" s="149"/>
      <c r="S31" s="149"/>
      <c r="T31" s="149"/>
      <c r="U31" s="149"/>
      <c r="V31" s="149"/>
      <c r="W31" s="442"/>
      <c r="X31" s="421"/>
      <c r="Y31" s="433"/>
      <c r="Z31" s="421"/>
      <c r="AA31" s="421"/>
      <c r="AB31" s="421"/>
      <c r="AC31" s="467"/>
      <c r="AD31" s="106"/>
    </row>
    <row r="32" spans="2:30" s="106" customFormat="1" ht="13.5" customHeight="1">
      <c r="B32" s="463"/>
      <c r="C32" s="148"/>
      <c r="D32" s="148"/>
      <c r="E32" s="148"/>
      <c r="F32" s="148"/>
      <c r="G32" s="148"/>
      <c r="H32" s="148"/>
      <c r="I32" s="148"/>
      <c r="J32" s="148"/>
      <c r="K32" s="148"/>
      <c r="L32" s="148"/>
      <c r="M32" s="148"/>
      <c r="N32" s="148"/>
      <c r="O32" s="148"/>
      <c r="P32" s="286"/>
      <c r="Q32" s="286"/>
      <c r="R32" s="286"/>
      <c r="S32" s="286"/>
      <c r="T32" s="286"/>
      <c r="U32" s="286"/>
      <c r="V32" s="286"/>
      <c r="W32" s="286"/>
      <c r="X32" s="286"/>
      <c r="Y32" s="463"/>
      <c r="Z32" s="734" t="s">
        <v>482</v>
      </c>
      <c r="AA32" s="734" t="s">
        <v>86</v>
      </c>
      <c r="AB32" s="734" t="s">
        <v>484</v>
      </c>
      <c r="AC32" s="467"/>
      <c r="AD32" s="286"/>
    </row>
    <row r="33" spans="2:30" s="106" customFormat="1" ht="19.5" customHeight="1">
      <c r="B33" s="463"/>
      <c r="C33" s="286" t="s">
        <v>76</v>
      </c>
      <c r="D33" s="148"/>
      <c r="E33" s="148"/>
      <c r="F33" s="148"/>
      <c r="G33" s="148"/>
      <c r="H33" s="148"/>
      <c r="I33" s="148"/>
      <c r="J33" s="148"/>
      <c r="K33" s="148"/>
      <c r="L33" s="148"/>
      <c r="M33" s="148"/>
      <c r="N33" s="148"/>
      <c r="O33" s="148"/>
      <c r="P33" s="286"/>
      <c r="Q33" s="286"/>
      <c r="R33" s="286"/>
      <c r="S33" s="286"/>
      <c r="T33" s="286"/>
      <c r="U33" s="286"/>
      <c r="V33" s="286"/>
      <c r="W33" s="286"/>
      <c r="X33" s="286"/>
      <c r="Y33" s="647"/>
      <c r="Z33" s="148" t="s">
        <v>13</v>
      </c>
      <c r="AA33" s="148" t="s">
        <v>86</v>
      </c>
      <c r="AB33" s="148" t="s">
        <v>13</v>
      </c>
      <c r="AC33" s="467"/>
      <c r="AD33" s="286"/>
    </row>
    <row r="34" spans="2:30" s="106" customFormat="1" ht="13.5" customHeight="1">
      <c r="B34" s="463"/>
      <c r="C34" s="732"/>
      <c r="D34" s="148"/>
      <c r="E34" s="148"/>
      <c r="F34" s="148"/>
      <c r="G34" s="148"/>
      <c r="H34" s="148"/>
      <c r="I34" s="148"/>
      <c r="J34" s="148"/>
      <c r="K34" s="148"/>
      <c r="L34" s="148"/>
      <c r="M34" s="148"/>
      <c r="N34" s="148"/>
      <c r="O34" s="148"/>
      <c r="P34" s="286"/>
      <c r="Q34" s="286"/>
      <c r="R34" s="286"/>
      <c r="S34" s="286"/>
      <c r="T34" s="286"/>
      <c r="U34" s="286"/>
      <c r="V34" s="286"/>
      <c r="W34" s="286"/>
      <c r="X34" s="286"/>
      <c r="Y34" s="463"/>
      <c r="Z34" s="734"/>
      <c r="AA34" s="734"/>
      <c r="AB34" s="734"/>
      <c r="AC34" s="467"/>
      <c r="AD34" s="286"/>
    </row>
    <row r="35" spans="2:30" s="106" customFormat="1" ht="27.75" customHeight="1">
      <c r="B35" s="463"/>
      <c r="C35" s="134" t="s">
        <v>730</v>
      </c>
      <c r="D35" s="134"/>
      <c r="E35" s="134"/>
      <c r="F35" s="134"/>
      <c r="G35" s="134"/>
      <c r="H35" s="134"/>
      <c r="I35" s="134"/>
      <c r="J35" s="134"/>
      <c r="K35" s="134"/>
      <c r="L35" s="134"/>
      <c r="M35" s="134"/>
      <c r="N35" s="134"/>
      <c r="O35" s="134"/>
      <c r="P35" s="134"/>
      <c r="Q35" s="134"/>
      <c r="R35" s="134"/>
      <c r="S35" s="134"/>
      <c r="T35" s="134"/>
      <c r="U35" s="134"/>
      <c r="V35" s="134"/>
      <c r="W35" s="134"/>
      <c r="X35" s="134"/>
      <c r="Y35" s="647"/>
      <c r="Z35" s="148" t="s">
        <v>13</v>
      </c>
      <c r="AA35" s="148" t="s">
        <v>86</v>
      </c>
      <c r="AB35" s="148" t="s">
        <v>13</v>
      </c>
      <c r="AC35" s="467"/>
      <c r="AD35" s="286"/>
    </row>
    <row r="36" spans="2:30" s="106" customFormat="1" ht="9" customHeight="1">
      <c r="B36" s="303"/>
      <c r="C36" s="439"/>
      <c r="D36" s="439"/>
      <c r="E36" s="439"/>
      <c r="F36" s="439"/>
      <c r="G36" s="439"/>
      <c r="H36" s="439"/>
      <c r="I36" s="439"/>
      <c r="J36" s="439"/>
      <c r="K36" s="439"/>
      <c r="L36" s="439"/>
      <c r="M36" s="439"/>
      <c r="N36" s="439"/>
      <c r="O36" s="439"/>
      <c r="P36" s="439"/>
      <c r="Q36" s="439"/>
      <c r="R36" s="439"/>
      <c r="S36" s="439"/>
      <c r="T36" s="439"/>
      <c r="U36" s="439"/>
      <c r="V36" s="439"/>
      <c r="W36" s="439"/>
      <c r="X36" s="439"/>
      <c r="Y36" s="303"/>
      <c r="Z36" s="439"/>
      <c r="AA36" s="439"/>
      <c r="AB36" s="439"/>
      <c r="AC36" s="297"/>
      <c r="AD36" s="286"/>
    </row>
    <row r="37" spans="2:30" s="106" customFormat="1">
      <c r="B37" s="286"/>
      <c r="C37" s="286"/>
      <c r="D37" s="286"/>
      <c r="E37" s="286"/>
      <c r="F37" s="286"/>
      <c r="G37" s="286"/>
      <c r="H37" s="286"/>
      <c r="I37" s="286"/>
      <c r="J37" s="286"/>
      <c r="K37" s="106"/>
      <c r="L37" s="106"/>
      <c r="M37" s="106"/>
      <c r="N37" s="106"/>
      <c r="O37" s="106"/>
      <c r="P37" s="106"/>
      <c r="Q37" s="106"/>
      <c r="R37" s="106"/>
      <c r="S37" s="106"/>
      <c r="T37" s="106"/>
      <c r="U37" s="106"/>
      <c r="V37" s="106"/>
      <c r="W37" s="106"/>
      <c r="X37" s="106"/>
      <c r="Y37" s="106"/>
      <c r="Z37" s="106"/>
      <c r="AA37" s="106"/>
      <c r="AB37" s="106"/>
      <c r="AC37" s="106"/>
      <c r="AD37" s="106"/>
    </row>
    <row r="38" spans="2:30" s="106" customFormat="1" ht="16.5" customHeight="1">
      <c r="B38" s="106" t="s">
        <v>508</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row>
    <row r="39" spans="2:30" s="106" customFormat="1">
      <c r="B39" s="302"/>
      <c r="C39" s="438"/>
      <c r="D39" s="438"/>
      <c r="E39" s="438"/>
      <c r="F39" s="438"/>
      <c r="G39" s="438"/>
      <c r="H39" s="438"/>
      <c r="I39" s="438"/>
      <c r="J39" s="438"/>
      <c r="K39" s="438"/>
      <c r="L39" s="438"/>
      <c r="M39" s="438"/>
      <c r="N39" s="438"/>
      <c r="O39" s="438"/>
      <c r="P39" s="438"/>
      <c r="Q39" s="438"/>
      <c r="R39" s="438"/>
      <c r="S39" s="438"/>
      <c r="T39" s="438"/>
      <c r="U39" s="438"/>
      <c r="V39" s="438"/>
      <c r="W39" s="438"/>
      <c r="X39" s="438"/>
      <c r="Y39" s="302"/>
      <c r="Z39" s="438"/>
      <c r="AA39" s="438"/>
      <c r="AB39" s="438"/>
      <c r="AC39" s="296"/>
      <c r="AD39" s="106"/>
    </row>
    <row r="40" spans="2:30" s="106" customFormat="1">
      <c r="B40" s="463"/>
      <c r="C40" s="286"/>
      <c r="D40" s="286"/>
      <c r="E40" s="286"/>
      <c r="F40" s="286"/>
      <c r="G40" s="286"/>
      <c r="H40" s="286"/>
      <c r="I40" s="286"/>
      <c r="J40" s="286"/>
      <c r="K40" s="286"/>
      <c r="L40" s="286"/>
      <c r="M40" s="286"/>
      <c r="N40" s="286"/>
      <c r="O40" s="286"/>
      <c r="P40" s="286"/>
      <c r="Q40" s="286"/>
      <c r="R40" s="286"/>
      <c r="S40" s="286"/>
      <c r="T40" s="286"/>
      <c r="U40" s="286"/>
      <c r="V40" s="286"/>
      <c r="W40" s="286"/>
      <c r="X40" s="286"/>
      <c r="Y40" s="463"/>
      <c r="Z40" s="734" t="s">
        <v>482</v>
      </c>
      <c r="AA40" s="734" t="s">
        <v>86</v>
      </c>
      <c r="AB40" s="734" t="s">
        <v>484</v>
      </c>
      <c r="AC40" s="467"/>
      <c r="AD40" s="106"/>
    </row>
    <row r="41" spans="2:30" s="106" customFormat="1" ht="19.5" customHeight="1">
      <c r="B41" s="463"/>
      <c r="C41" s="286" t="s">
        <v>881</v>
      </c>
      <c r="D41" s="148"/>
      <c r="E41" s="148"/>
      <c r="F41" s="148"/>
      <c r="G41" s="148"/>
      <c r="H41" s="148"/>
      <c r="I41" s="148"/>
      <c r="J41" s="148"/>
      <c r="K41" s="148"/>
      <c r="L41" s="148"/>
      <c r="M41" s="148"/>
      <c r="N41" s="148"/>
      <c r="O41" s="148"/>
      <c r="P41" s="286"/>
      <c r="Q41" s="286"/>
      <c r="R41" s="286"/>
      <c r="S41" s="286"/>
      <c r="T41" s="286"/>
      <c r="U41" s="286"/>
      <c r="V41" s="286"/>
      <c r="W41" s="286"/>
      <c r="X41" s="286"/>
      <c r="Y41" s="647"/>
      <c r="Z41" s="148" t="s">
        <v>13</v>
      </c>
      <c r="AA41" s="148" t="s">
        <v>86</v>
      </c>
      <c r="AB41" s="148" t="s">
        <v>13</v>
      </c>
      <c r="AC41" s="467"/>
      <c r="AD41" s="286"/>
    </row>
    <row r="42" spans="2:30" s="106" customFormat="1">
      <c r="B42" s="463"/>
      <c r="C42" s="286"/>
      <c r="D42" s="148"/>
      <c r="E42" s="148"/>
      <c r="F42" s="148"/>
      <c r="G42" s="148"/>
      <c r="H42" s="148"/>
      <c r="I42" s="148"/>
      <c r="J42" s="148"/>
      <c r="K42" s="148"/>
      <c r="L42" s="148"/>
      <c r="M42" s="148"/>
      <c r="N42" s="148"/>
      <c r="O42" s="148"/>
      <c r="P42" s="286"/>
      <c r="Q42" s="286"/>
      <c r="R42" s="286"/>
      <c r="S42" s="286"/>
      <c r="T42" s="286"/>
      <c r="U42" s="286"/>
      <c r="V42" s="286"/>
      <c r="W42" s="286"/>
      <c r="X42" s="286"/>
      <c r="Y42" s="465"/>
      <c r="Z42" s="668"/>
      <c r="AA42" s="668"/>
      <c r="AB42" s="668"/>
      <c r="AC42" s="467"/>
      <c r="AD42" s="286"/>
    </row>
    <row r="43" spans="2:30" s="106" customFormat="1" ht="19.5" customHeight="1">
      <c r="B43" s="463"/>
      <c r="C43" s="286" t="s">
        <v>883</v>
      </c>
      <c r="D43" s="148"/>
      <c r="E43" s="148"/>
      <c r="F43" s="148"/>
      <c r="G43" s="148"/>
      <c r="H43" s="148"/>
      <c r="I43" s="148"/>
      <c r="J43" s="148"/>
      <c r="K43" s="148"/>
      <c r="L43" s="148"/>
      <c r="M43" s="148"/>
      <c r="N43" s="148"/>
      <c r="O43" s="148"/>
      <c r="P43" s="286"/>
      <c r="Q43" s="286"/>
      <c r="R43" s="286"/>
      <c r="S43" s="286"/>
      <c r="T43" s="286"/>
      <c r="U43" s="286"/>
      <c r="V43" s="286"/>
      <c r="W43" s="286"/>
      <c r="X43" s="286"/>
      <c r="Y43" s="647"/>
      <c r="Z43" s="148" t="s">
        <v>13</v>
      </c>
      <c r="AA43" s="148" t="s">
        <v>86</v>
      </c>
      <c r="AB43" s="148" t="s">
        <v>13</v>
      </c>
      <c r="AC43" s="467"/>
      <c r="AD43" s="286"/>
    </row>
    <row r="44" spans="2:30" s="106" customFormat="1">
      <c r="B44" s="463"/>
      <c r="C44" s="286"/>
      <c r="D44" s="286"/>
      <c r="E44" s="286"/>
      <c r="F44" s="286"/>
      <c r="G44" s="286"/>
      <c r="H44" s="286"/>
      <c r="I44" s="286"/>
      <c r="J44" s="286"/>
      <c r="K44" s="286"/>
      <c r="L44" s="148"/>
      <c r="M44" s="286"/>
      <c r="N44" s="286"/>
      <c r="O44" s="286"/>
      <c r="P44" s="286"/>
      <c r="Q44" s="148"/>
      <c r="R44" s="286"/>
      <c r="S44" s="286"/>
      <c r="T44" s="286"/>
      <c r="U44" s="286"/>
      <c r="V44" s="286"/>
      <c r="W44" s="148"/>
      <c r="X44" s="286"/>
      <c r="Y44" s="463"/>
      <c r="Z44" s="286"/>
      <c r="AA44" s="286"/>
      <c r="AB44" s="286"/>
      <c r="AC44" s="467"/>
      <c r="AD44" s="106"/>
    </row>
    <row r="45" spans="2:30" s="106" customFormat="1">
      <c r="B45" s="463"/>
      <c r="C45" s="286" t="s">
        <v>12</v>
      </c>
      <c r="D45" s="286"/>
      <c r="E45" s="286"/>
      <c r="F45" s="286"/>
      <c r="G45" s="286"/>
      <c r="H45" s="286"/>
      <c r="I45" s="286"/>
      <c r="J45" s="286"/>
      <c r="K45" s="286"/>
      <c r="L45" s="286"/>
      <c r="M45" s="106"/>
      <c r="N45" s="286"/>
      <c r="O45" s="286"/>
      <c r="P45" s="286"/>
      <c r="Q45" s="286"/>
      <c r="R45" s="286"/>
      <c r="S45" s="286"/>
      <c r="T45" s="286"/>
      <c r="U45" s="286"/>
      <c r="V45" s="286"/>
      <c r="W45" s="286"/>
      <c r="X45" s="286"/>
      <c r="Y45" s="463"/>
      <c r="Z45" s="286"/>
      <c r="AA45" s="286"/>
      <c r="AB45" s="286"/>
      <c r="AC45" s="467"/>
      <c r="AD45" s="106"/>
    </row>
    <row r="46" spans="2:30" s="106" customFormat="1" ht="6.75" customHeight="1">
      <c r="B46" s="463"/>
      <c r="C46" s="286"/>
      <c r="D46" s="286"/>
      <c r="E46" s="286"/>
      <c r="F46" s="286"/>
      <c r="G46" s="286"/>
      <c r="H46" s="286"/>
      <c r="I46" s="286"/>
      <c r="J46" s="286"/>
      <c r="K46" s="286"/>
      <c r="L46" s="286"/>
      <c r="M46" s="106"/>
      <c r="N46" s="286"/>
      <c r="O46" s="286"/>
      <c r="P46" s="286"/>
      <c r="Q46" s="286"/>
      <c r="R46" s="286"/>
      <c r="S46" s="286"/>
      <c r="T46" s="286"/>
      <c r="U46" s="286"/>
      <c r="V46" s="286"/>
      <c r="W46" s="286"/>
      <c r="X46" s="286"/>
      <c r="Y46" s="463"/>
      <c r="Z46" s="286"/>
      <c r="AA46" s="286"/>
      <c r="AB46" s="286"/>
      <c r="AC46" s="467"/>
      <c r="AD46" s="106"/>
    </row>
    <row r="47" spans="2:30" s="106" customFormat="1" ht="23.25" customHeight="1">
      <c r="B47" s="463" t="s">
        <v>777</v>
      </c>
      <c r="C47" s="202" t="s">
        <v>831</v>
      </c>
      <c r="D47" s="208"/>
      <c r="E47" s="208"/>
      <c r="F47" s="208"/>
      <c r="G47" s="208"/>
      <c r="H47" s="226"/>
      <c r="I47" s="202"/>
      <c r="J47" s="208"/>
      <c r="K47" s="208"/>
      <c r="L47" s="208"/>
      <c r="M47" s="208"/>
      <c r="N47" s="208"/>
      <c r="O47" s="208"/>
      <c r="P47" s="208"/>
      <c r="Q47" s="208"/>
      <c r="R47" s="208"/>
      <c r="S47" s="208"/>
      <c r="T47" s="208"/>
      <c r="U47" s="208"/>
      <c r="V47" s="208"/>
      <c r="W47" s="226"/>
      <c r="X47" s="421"/>
      <c r="Y47" s="433"/>
      <c r="Z47" s="421"/>
      <c r="AA47" s="421"/>
      <c r="AB47" s="421"/>
      <c r="AC47" s="467"/>
      <c r="AD47" s="106"/>
    </row>
    <row r="48" spans="2:30" s="106" customFormat="1" ht="23.25" customHeight="1">
      <c r="B48" s="463" t="s">
        <v>777</v>
      </c>
      <c r="C48" s="202" t="s">
        <v>832</v>
      </c>
      <c r="D48" s="208"/>
      <c r="E48" s="208"/>
      <c r="F48" s="208"/>
      <c r="G48" s="208"/>
      <c r="H48" s="226"/>
      <c r="I48" s="202"/>
      <c r="J48" s="208"/>
      <c r="K48" s="208"/>
      <c r="L48" s="208"/>
      <c r="M48" s="208"/>
      <c r="N48" s="208"/>
      <c r="O48" s="208"/>
      <c r="P48" s="208"/>
      <c r="Q48" s="208"/>
      <c r="R48" s="208"/>
      <c r="S48" s="208"/>
      <c r="T48" s="208"/>
      <c r="U48" s="208"/>
      <c r="V48" s="208"/>
      <c r="W48" s="226"/>
      <c r="X48" s="421"/>
      <c r="Y48" s="433"/>
      <c r="Z48" s="421"/>
      <c r="AA48" s="421"/>
      <c r="AB48" s="421"/>
      <c r="AC48" s="467"/>
      <c r="AD48" s="106"/>
    </row>
    <row r="49" spans="2:30" s="106" customFormat="1" ht="23.25" customHeight="1">
      <c r="B49" s="463" t="s">
        <v>777</v>
      </c>
      <c r="C49" s="202" t="s">
        <v>833</v>
      </c>
      <c r="D49" s="208"/>
      <c r="E49" s="208"/>
      <c r="F49" s="208"/>
      <c r="G49" s="208"/>
      <c r="H49" s="226"/>
      <c r="I49" s="202"/>
      <c r="J49" s="208"/>
      <c r="K49" s="208"/>
      <c r="L49" s="208"/>
      <c r="M49" s="208"/>
      <c r="N49" s="208"/>
      <c r="O49" s="208"/>
      <c r="P49" s="208"/>
      <c r="Q49" s="208"/>
      <c r="R49" s="208"/>
      <c r="S49" s="208"/>
      <c r="T49" s="208"/>
      <c r="U49" s="208"/>
      <c r="V49" s="208"/>
      <c r="W49" s="226"/>
      <c r="X49" s="421"/>
      <c r="Y49" s="433"/>
      <c r="Z49" s="421"/>
      <c r="AA49" s="421"/>
      <c r="AB49" s="421"/>
      <c r="AC49" s="467"/>
      <c r="AD49" s="106"/>
    </row>
    <row r="50" spans="2:30" s="106" customFormat="1">
      <c r="B50" s="463"/>
      <c r="C50" s="148"/>
      <c r="D50" s="148"/>
      <c r="E50" s="148"/>
      <c r="F50" s="148"/>
      <c r="G50" s="148"/>
      <c r="H50" s="148"/>
      <c r="I50" s="421"/>
      <c r="J50" s="421"/>
      <c r="K50" s="421"/>
      <c r="L50" s="421"/>
      <c r="M50" s="421"/>
      <c r="N50" s="421"/>
      <c r="O50" s="421"/>
      <c r="P50" s="421"/>
      <c r="Q50" s="421"/>
      <c r="R50" s="421"/>
      <c r="S50" s="421"/>
      <c r="T50" s="421"/>
      <c r="U50" s="421"/>
      <c r="V50" s="421"/>
      <c r="W50" s="421"/>
      <c r="X50" s="421"/>
      <c r="Y50" s="433"/>
      <c r="Z50" s="421"/>
      <c r="AA50" s="421"/>
      <c r="AB50" s="421"/>
      <c r="AC50" s="467"/>
      <c r="AD50" s="106"/>
    </row>
    <row r="51" spans="2:30" s="106" customFormat="1" ht="27" customHeight="1">
      <c r="B51" s="463"/>
      <c r="C51" s="134" t="s">
        <v>772</v>
      </c>
      <c r="D51" s="134"/>
      <c r="E51" s="134"/>
      <c r="F51" s="134"/>
      <c r="G51" s="134"/>
      <c r="H51" s="134"/>
      <c r="I51" s="134"/>
      <c r="J51" s="134"/>
      <c r="K51" s="134"/>
      <c r="L51" s="134"/>
      <c r="M51" s="134"/>
      <c r="N51" s="134"/>
      <c r="O51" s="134"/>
      <c r="P51" s="134"/>
      <c r="Q51" s="134"/>
      <c r="R51" s="134"/>
      <c r="S51" s="134"/>
      <c r="T51" s="134"/>
      <c r="U51" s="134"/>
      <c r="V51" s="134"/>
      <c r="W51" s="134"/>
      <c r="X51" s="134"/>
      <c r="Y51" s="733"/>
      <c r="Z51" s="734" t="s">
        <v>482</v>
      </c>
      <c r="AA51" s="734" t="s">
        <v>86</v>
      </c>
      <c r="AB51" s="734" t="s">
        <v>484</v>
      </c>
      <c r="AC51" s="467"/>
      <c r="AD51" s="286"/>
    </row>
    <row r="52" spans="2:30" s="106" customFormat="1" ht="6" customHeight="1">
      <c r="B52" s="463"/>
      <c r="C52" s="148"/>
      <c r="D52" s="148"/>
      <c r="E52" s="148"/>
      <c r="F52" s="148"/>
      <c r="G52" s="148"/>
      <c r="H52" s="148"/>
      <c r="I52" s="148"/>
      <c r="J52" s="148"/>
      <c r="K52" s="148"/>
      <c r="L52" s="148"/>
      <c r="M52" s="148"/>
      <c r="N52" s="148"/>
      <c r="O52" s="148"/>
      <c r="P52" s="286"/>
      <c r="Q52" s="286"/>
      <c r="R52" s="286"/>
      <c r="S52" s="286"/>
      <c r="T52" s="286"/>
      <c r="U52" s="286"/>
      <c r="V52" s="286"/>
      <c r="W52" s="286"/>
      <c r="X52" s="286"/>
      <c r="Y52" s="463"/>
      <c r="Z52" s="286"/>
      <c r="AA52" s="286"/>
      <c r="AB52" s="286"/>
      <c r="AC52" s="467"/>
      <c r="AD52" s="286"/>
    </row>
    <row r="53" spans="2:30" s="106" customFormat="1" ht="19.5" customHeight="1">
      <c r="B53" s="463"/>
      <c r="C53" s="286"/>
      <c r="D53" s="286" t="s">
        <v>884</v>
      </c>
      <c r="E53" s="148"/>
      <c r="F53" s="148"/>
      <c r="G53" s="148"/>
      <c r="H53" s="148"/>
      <c r="I53" s="148"/>
      <c r="J53" s="148"/>
      <c r="K53" s="148"/>
      <c r="L53" s="148"/>
      <c r="M53" s="148"/>
      <c r="N53" s="148"/>
      <c r="O53" s="148"/>
      <c r="P53" s="286"/>
      <c r="Q53" s="286"/>
      <c r="R53" s="286"/>
      <c r="S53" s="286"/>
      <c r="T53" s="286"/>
      <c r="U53" s="286"/>
      <c r="V53" s="286"/>
      <c r="W53" s="286"/>
      <c r="X53" s="286"/>
      <c r="Y53" s="647"/>
      <c r="Z53" s="148" t="s">
        <v>13</v>
      </c>
      <c r="AA53" s="148" t="s">
        <v>86</v>
      </c>
      <c r="AB53" s="148" t="s">
        <v>13</v>
      </c>
      <c r="AC53" s="467"/>
      <c r="AD53" s="286"/>
    </row>
    <row r="54" spans="2:30" s="106" customFormat="1" ht="6.75" customHeight="1">
      <c r="B54" s="463"/>
      <c r="C54" s="286"/>
      <c r="D54" s="286"/>
      <c r="E54" s="286"/>
      <c r="F54" s="286"/>
      <c r="G54" s="286"/>
      <c r="H54" s="286"/>
      <c r="I54" s="286"/>
      <c r="J54" s="286"/>
      <c r="K54" s="286"/>
      <c r="L54" s="286"/>
      <c r="M54" s="106"/>
      <c r="N54" s="286"/>
      <c r="O54" s="286"/>
      <c r="P54" s="286"/>
      <c r="Q54" s="286"/>
      <c r="R54" s="286"/>
      <c r="S54" s="286"/>
      <c r="T54" s="286"/>
      <c r="U54" s="286"/>
      <c r="V54" s="286"/>
      <c r="W54" s="286"/>
      <c r="X54" s="286"/>
      <c r="Y54" s="463"/>
      <c r="Z54" s="286"/>
      <c r="AA54" s="286"/>
      <c r="AB54" s="286"/>
      <c r="AC54" s="467"/>
      <c r="AD54" s="106"/>
    </row>
    <row r="55" spans="2:30" s="105" customFormat="1" ht="18" customHeight="1">
      <c r="B55" s="414"/>
      <c r="C55" s="421"/>
      <c r="D55" s="421" t="s">
        <v>885</v>
      </c>
      <c r="E55" s="421"/>
      <c r="F55" s="421"/>
      <c r="G55" s="421"/>
      <c r="H55" s="421"/>
      <c r="I55" s="421"/>
      <c r="J55" s="421"/>
      <c r="K55" s="421"/>
      <c r="L55" s="421"/>
      <c r="M55" s="421"/>
      <c r="N55" s="421"/>
      <c r="O55" s="421"/>
      <c r="P55" s="421"/>
      <c r="Q55" s="421"/>
      <c r="R55" s="421"/>
      <c r="S55" s="421"/>
      <c r="T55" s="421"/>
      <c r="U55" s="421"/>
      <c r="V55" s="421"/>
      <c r="W55" s="421"/>
      <c r="X55" s="421"/>
      <c r="Y55" s="647"/>
      <c r="Z55" s="148" t="s">
        <v>13</v>
      </c>
      <c r="AA55" s="148" t="s">
        <v>86</v>
      </c>
      <c r="AB55" s="148" t="s">
        <v>13</v>
      </c>
      <c r="AC55" s="427"/>
    </row>
    <row r="56" spans="2:30" s="106" customFormat="1" ht="6.75" customHeight="1">
      <c r="B56" s="463"/>
      <c r="C56" s="286"/>
      <c r="D56" s="286"/>
      <c r="E56" s="286"/>
      <c r="F56" s="286"/>
      <c r="G56" s="286"/>
      <c r="H56" s="286"/>
      <c r="I56" s="286"/>
      <c r="J56" s="286"/>
      <c r="K56" s="286"/>
      <c r="L56" s="286"/>
      <c r="M56" s="106"/>
      <c r="N56" s="286"/>
      <c r="O56" s="286"/>
      <c r="P56" s="286"/>
      <c r="Q56" s="286"/>
      <c r="R56" s="286"/>
      <c r="S56" s="286"/>
      <c r="T56" s="286"/>
      <c r="U56" s="286"/>
      <c r="V56" s="286"/>
      <c r="W56" s="286"/>
      <c r="X56" s="286"/>
      <c r="Y56" s="463"/>
      <c r="Z56" s="286"/>
      <c r="AA56" s="286"/>
      <c r="AB56" s="286"/>
      <c r="AC56" s="467"/>
      <c r="AD56" s="106"/>
    </row>
    <row r="57" spans="2:30" s="105" customFormat="1" ht="18" customHeight="1">
      <c r="B57" s="414"/>
      <c r="C57" s="421"/>
      <c r="D57" s="421" t="s">
        <v>21</v>
      </c>
      <c r="E57" s="421"/>
      <c r="F57" s="421"/>
      <c r="G57" s="421"/>
      <c r="H57" s="421"/>
      <c r="I57" s="421"/>
      <c r="J57" s="421"/>
      <c r="K57" s="421"/>
      <c r="L57" s="421"/>
      <c r="M57" s="421"/>
      <c r="N57" s="421"/>
      <c r="O57" s="421"/>
      <c r="P57" s="421"/>
      <c r="Q57" s="421"/>
      <c r="R57" s="421"/>
      <c r="S57" s="421"/>
      <c r="T57" s="421"/>
      <c r="U57" s="421"/>
      <c r="V57" s="421"/>
      <c r="W57" s="421"/>
      <c r="X57" s="421"/>
      <c r="Y57" s="647"/>
      <c r="Z57" s="148" t="s">
        <v>13</v>
      </c>
      <c r="AA57" s="148" t="s">
        <v>86</v>
      </c>
      <c r="AB57" s="148" t="s">
        <v>13</v>
      </c>
      <c r="AC57" s="427"/>
    </row>
    <row r="58" spans="2:30" s="106" customFormat="1" ht="6.75" customHeight="1">
      <c r="B58" s="463"/>
      <c r="C58" s="286"/>
      <c r="D58" s="286"/>
      <c r="E58" s="286"/>
      <c r="F58" s="286"/>
      <c r="G58" s="286"/>
      <c r="H58" s="286"/>
      <c r="I58" s="286"/>
      <c r="J58" s="286"/>
      <c r="K58" s="286"/>
      <c r="L58" s="286"/>
      <c r="M58" s="106"/>
      <c r="N58" s="286"/>
      <c r="O58" s="286"/>
      <c r="P58" s="286"/>
      <c r="Q58" s="286"/>
      <c r="R58" s="286"/>
      <c r="S58" s="286"/>
      <c r="T58" s="286"/>
      <c r="U58" s="286"/>
      <c r="V58" s="286"/>
      <c r="W58" s="286"/>
      <c r="X58" s="286"/>
      <c r="Y58" s="463"/>
      <c r="Z58" s="286"/>
      <c r="AA58" s="286"/>
      <c r="AB58" s="286"/>
      <c r="AC58" s="467"/>
      <c r="AD58" s="106"/>
    </row>
    <row r="59" spans="2:30" s="105" customFormat="1" ht="18" customHeight="1">
      <c r="B59" s="414"/>
      <c r="C59" s="421"/>
      <c r="D59" s="421" t="s">
        <v>603</v>
      </c>
      <c r="E59" s="421"/>
      <c r="F59" s="421"/>
      <c r="G59" s="421"/>
      <c r="H59" s="421"/>
      <c r="I59" s="421"/>
      <c r="J59" s="421"/>
      <c r="K59" s="421"/>
      <c r="L59" s="421"/>
      <c r="M59" s="421"/>
      <c r="N59" s="421"/>
      <c r="O59" s="421"/>
      <c r="P59" s="421"/>
      <c r="Q59" s="421"/>
      <c r="R59" s="421"/>
      <c r="S59" s="421"/>
      <c r="T59" s="421"/>
      <c r="U59" s="421"/>
      <c r="V59" s="421"/>
      <c r="W59" s="421"/>
      <c r="X59" s="421"/>
      <c r="Y59" s="647"/>
      <c r="Z59" s="148" t="s">
        <v>13</v>
      </c>
      <c r="AA59" s="148" t="s">
        <v>86</v>
      </c>
      <c r="AB59" s="148" t="s">
        <v>13</v>
      </c>
      <c r="AC59" s="427"/>
    </row>
    <row r="60" spans="2:30" s="106" customFormat="1" ht="6.75" customHeight="1">
      <c r="B60" s="463"/>
      <c r="C60" s="286"/>
      <c r="D60" s="286"/>
      <c r="E60" s="286"/>
      <c r="F60" s="286"/>
      <c r="G60" s="286"/>
      <c r="H60" s="286"/>
      <c r="I60" s="286"/>
      <c r="J60" s="286"/>
      <c r="K60" s="286"/>
      <c r="L60" s="286"/>
      <c r="M60" s="106"/>
      <c r="N60" s="286"/>
      <c r="O60" s="286"/>
      <c r="P60" s="286"/>
      <c r="Q60" s="286"/>
      <c r="R60" s="286"/>
      <c r="S60" s="286"/>
      <c r="T60" s="286"/>
      <c r="U60" s="286"/>
      <c r="V60" s="286"/>
      <c r="W60" s="286"/>
      <c r="X60" s="286"/>
      <c r="Y60" s="463"/>
      <c r="Z60" s="286"/>
      <c r="AA60" s="286"/>
      <c r="AB60" s="286"/>
      <c r="AC60" s="467"/>
      <c r="AD60" s="106"/>
    </row>
    <row r="61" spans="2:30" ht="18" customHeight="1">
      <c r="B61" s="416"/>
      <c r="C61" s="424"/>
      <c r="D61" s="421" t="s">
        <v>224</v>
      </c>
      <c r="E61" s="424"/>
      <c r="F61" s="424"/>
      <c r="G61" s="424"/>
      <c r="H61" s="424"/>
      <c r="I61" s="424"/>
      <c r="J61" s="424"/>
      <c r="K61" s="424"/>
      <c r="L61" s="424"/>
      <c r="M61" s="424"/>
      <c r="N61" s="424"/>
      <c r="O61" s="424"/>
      <c r="P61" s="424"/>
      <c r="Q61" s="424"/>
      <c r="R61" s="424"/>
      <c r="S61" s="424"/>
      <c r="T61" s="424"/>
      <c r="U61" s="424"/>
      <c r="V61" s="424"/>
      <c r="W61" s="424"/>
      <c r="X61" s="424"/>
      <c r="Y61" s="647"/>
      <c r="Z61" s="148" t="s">
        <v>13</v>
      </c>
      <c r="AA61" s="148" t="s">
        <v>86</v>
      </c>
      <c r="AB61" s="148" t="s">
        <v>13</v>
      </c>
      <c r="AC61" s="430"/>
    </row>
    <row r="62" spans="2:30">
      <c r="B62" s="416"/>
      <c r="C62" s="424"/>
      <c r="D62" s="424"/>
      <c r="E62" s="424"/>
      <c r="F62" s="424"/>
      <c r="G62" s="424"/>
      <c r="H62" s="424"/>
      <c r="I62" s="424"/>
      <c r="J62" s="424"/>
      <c r="K62" s="424"/>
      <c r="L62" s="424"/>
      <c r="M62" s="424"/>
      <c r="N62" s="424"/>
      <c r="O62" s="424"/>
      <c r="P62" s="424"/>
      <c r="Q62" s="424"/>
      <c r="R62" s="424"/>
      <c r="S62" s="424"/>
      <c r="T62" s="424"/>
      <c r="U62" s="424"/>
      <c r="V62" s="424"/>
      <c r="W62" s="424"/>
      <c r="X62" s="424"/>
      <c r="Y62" s="434"/>
      <c r="Z62" s="424"/>
      <c r="AA62" s="424"/>
      <c r="AB62" s="424"/>
      <c r="AC62" s="430"/>
    </row>
    <row r="63" spans="2:30" ht="27" customHeight="1">
      <c r="B63" s="416"/>
      <c r="C63" s="134" t="s">
        <v>448</v>
      </c>
      <c r="D63" s="134"/>
      <c r="E63" s="134"/>
      <c r="F63" s="134"/>
      <c r="G63" s="134"/>
      <c r="H63" s="134"/>
      <c r="I63" s="134"/>
      <c r="J63" s="134"/>
      <c r="K63" s="134"/>
      <c r="L63" s="134"/>
      <c r="M63" s="134"/>
      <c r="N63" s="134"/>
      <c r="O63" s="134"/>
      <c r="P63" s="134"/>
      <c r="Q63" s="134"/>
      <c r="R63" s="134"/>
      <c r="S63" s="134"/>
      <c r="T63" s="134"/>
      <c r="U63" s="134"/>
      <c r="V63" s="134"/>
      <c r="W63" s="134"/>
      <c r="X63" s="134"/>
      <c r="Y63" s="647"/>
      <c r="Z63" s="148" t="s">
        <v>13</v>
      </c>
      <c r="AA63" s="148" t="s">
        <v>86</v>
      </c>
      <c r="AB63" s="148" t="s">
        <v>13</v>
      </c>
      <c r="AC63" s="430"/>
    </row>
    <row r="64" spans="2:30">
      <c r="B64" s="416"/>
      <c r="C64" s="424"/>
      <c r="D64" s="424"/>
      <c r="E64" s="424"/>
      <c r="F64" s="424"/>
      <c r="G64" s="424"/>
      <c r="H64" s="424"/>
      <c r="I64" s="424"/>
      <c r="J64" s="424"/>
      <c r="K64" s="424"/>
      <c r="L64" s="424"/>
      <c r="M64" s="424"/>
      <c r="N64" s="424"/>
      <c r="O64" s="424"/>
      <c r="P64" s="424"/>
      <c r="Q64" s="424"/>
      <c r="R64" s="424"/>
      <c r="S64" s="424"/>
      <c r="T64" s="424"/>
      <c r="U64" s="424"/>
      <c r="V64" s="424"/>
      <c r="W64" s="424"/>
      <c r="X64" s="424"/>
      <c r="Y64" s="436"/>
      <c r="Z64" s="425"/>
      <c r="AA64" s="425"/>
      <c r="AB64" s="425"/>
      <c r="AC64" s="431"/>
    </row>
    <row r="65" spans="2:29" s="105" customFormat="1">
      <c r="B65" s="730" t="s">
        <v>869</v>
      </c>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row>
    <row r="66" spans="2:29" s="105" customFormat="1">
      <c r="B66" s="731" t="s">
        <v>870</v>
      </c>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row>
    <row r="67" spans="2:29" s="105" customFormat="1">
      <c r="B67" s="731" t="s">
        <v>653</v>
      </c>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row>
    <row r="68" spans="2:29" s="105" customFormat="1">
      <c r="B68" s="731" t="s">
        <v>872</v>
      </c>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row>
    <row r="69" spans="2:29" s="729" customFormat="1" ht="11.25">
      <c r="B69" s="630" t="s">
        <v>873</v>
      </c>
      <c r="C69" s="729" t="s">
        <v>615</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7"/>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39370078740157483" right="0.39370078740157483" top="0.78740157480314965" bottom="0" header="0.51181102362204722" footer="0.51181102362204722"/>
  <pageSetup paperSize="9" scale="86" fitToWidth="1" fitToHeight="1" orientation="portrait" usePrinterDefaults="1" r:id="rId1"/>
  <headerFooter alignWithMargins="0">
    <oddHeader xml:space="preserve">&amp;R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F24"/>
  <sheetViews>
    <sheetView view="pageBreakPreview" zoomScaleSheetLayoutView="100" workbookViewId="0"/>
  </sheetViews>
  <sheetFormatPr defaultColWidth="9" defaultRowHeight="13.5"/>
  <cols>
    <col min="1" max="1" width="4.125" style="348" customWidth="1"/>
    <col min="2" max="21" width="5.33203125" style="348" customWidth="1"/>
    <col min="22" max="23" width="4.125" style="348" customWidth="1"/>
    <col min="24" max="24" width="5.125" style="348" customWidth="1"/>
    <col min="25" max="25" width="4.125" style="348" customWidth="1"/>
    <col min="26" max="16384" width="9" style="348"/>
  </cols>
  <sheetData>
    <row r="1" spans="1:32" ht="16.5" customHeight="1">
      <c r="B1" s="348" t="s">
        <v>1080</v>
      </c>
      <c r="V1" s="761"/>
    </row>
    <row r="2" spans="1:32" ht="16.5" customHeight="1">
      <c r="V2" s="761"/>
    </row>
    <row r="3" spans="1:32" ht="18.2" customHeight="1">
      <c r="A3" s="739" t="s">
        <v>887</v>
      </c>
      <c r="B3" s="739"/>
      <c r="C3" s="739"/>
      <c r="D3" s="739"/>
      <c r="E3" s="739"/>
      <c r="F3" s="739"/>
      <c r="G3" s="739"/>
      <c r="H3" s="739"/>
      <c r="I3" s="739"/>
      <c r="J3" s="739"/>
      <c r="K3" s="739"/>
      <c r="L3" s="739"/>
      <c r="M3" s="739"/>
      <c r="N3" s="739"/>
      <c r="O3" s="739"/>
      <c r="P3" s="739"/>
      <c r="Q3" s="739"/>
      <c r="R3" s="739"/>
      <c r="S3" s="739"/>
      <c r="T3" s="739"/>
      <c r="U3" s="739"/>
      <c r="V3" s="739"/>
    </row>
    <row r="4" spans="1:32" ht="16.5" customHeight="1">
      <c r="V4" s="762"/>
    </row>
    <row r="5" spans="1:32" s="737" customFormat="1" ht="29.1" customHeight="1">
      <c r="B5" s="743" t="s">
        <v>58</v>
      </c>
      <c r="C5" s="743"/>
      <c r="D5" s="743"/>
      <c r="E5" s="743"/>
      <c r="F5" s="743"/>
      <c r="G5" s="743"/>
      <c r="H5" s="743"/>
      <c r="I5" s="743"/>
      <c r="J5" s="743"/>
      <c r="K5" s="743"/>
      <c r="L5" s="743"/>
      <c r="M5" s="743"/>
      <c r="N5" s="743"/>
      <c r="O5" s="743"/>
      <c r="P5" s="743"/>
      <c r="Q5" s="743"/>
      <c r="R5" s="743"/>
      <c r="S5" s="743"/>
      <c r="T5" s="743"/>
      <c r="U5" s="743"/>
    </row>
    <row r="6" spans="1:32" s="738" customFormat="1" ht="27.2" customHeight="1">
      <c r="B6" s="744" t="s">
        <v>575</v>
      </c>
      <c r="C6" s="744"/>
      <c r="D6" s="744"/>
      <c r="E6" s="744"/>
      <c r="F6" s="208" t="s">
        <v>13</v>
      </c>
      <c r="G6" s="754" t="s">
        <v>321</v>
      </c>
      <c r="H6" s="756"/>
      <c r="I6" s="756"/>
      <c r="J6" s="756"/>
      <c r="K6" s="756"/>
      <c r="L6" s="756"/>
      <c r="M6" s="758"/>
      <c r="N6" s="208" t="s">
        <v>13</v>
      </c>
      <c r="O6" s="754" t="s">
        <v>1069</v>
      </c>
      <c r="P6" s="756"/>
      <c r="Q6" s="756"/>
      <c r="R6" s="756"/>
      <c r="S6" s="756"/>
      <c r="T6" s="756"/>
      <c r="U6" s="758"/>
      <c r="V6" s="763"/>
      <c r="W6" s="763"/>
      <c r="X6" s="763"/>
      <c r="Y6" s="763"/>
      <c r="Z6" s="763"/>
      <c r="AA6" s="763"/>
      <c r="AB6" s="763"/>
      <c r="AC6" s="763"/>
      <c r="AD6" s="763"/>
      <c r="AE6" s="763"/>
      <c r="AF6" s="763"/>
    </row>
    <row r="7" spans="1:32" s="737" customFormat="1" ht="25.5" customHeight="1">
      <c r="B7" s="745" t="s">
        <v>888</v>
      </c>
      <c r="C7" s="745"/>
      <c r="D7" s="745"/>
      <c r="E7" s="745"/>
      <c r="F7" s="753" t="s">
        <v>13</v>
      </c>
      <c r="G7" s="740" t="s">
        <v>514</v>
      </c>
      <c r="H7" s="740"/>
      <c r="I7" s="740"/>
      <c r="J7" s="740"/>
      <c r="K7" s="740"/>
      <c r="L7" s="740"/>
      <c r="M7" s="740"/>
      <c r="N7" s="740"/>
      <c r="O7" s="740"/>
      <c r="P7" s="740"/>
      <c r="Q7" s="740"/>
      <c r="R7" s="740"/>
      <c r="S7" s="740"/>
      <c r="T7" s="740"/>
      <c r="U7" s="759"/>
    </row>
    <row r="8" spans="1:32" s="737" customFormat="1" ht="25.5" customHeight="1">
      <c r="B8" s="746"/>
      <c r="C8" s="746"/>
      <c r="D8" s="746"/>
      <c r="E8" s="746"/>
      <c r="F8" s="753" t="s">
        <v>13</v>
      </c>
      <c r="G8" s="740" t="s">
        <v>494</v>
      </c>
      <c r="H8" s="740"/>
      <c r="I8" s="740"/>
      <c r="J8" s="740"/>
      <c r="K8" s="740"/>
      <c r="L8" s="740"/>
      <c r="M8" s="740"/>
      <c r="N8" s="740"/>
      <c r="O8" s="740"/>
      <c r="P8" s="740"/>
      <c r="Q8" s="740"/>
      <c r="R8" s="740"/>
      <c r="S8" s="740"/>
      <c r="T8" s="740"/>
      <c r="U8" s="759"/>
    </row>
    <row r="9" spans="1:32" s="737" customFormat="1" ht="25.5" customHeight="1">
      <c r="B9" s="746"/>
      <c r="C9" s="746"/>
      <c r="D9" s="746"/>
      <c r="E9" s="746"/>
      <c r="F9" s="753" t="s">
        <v>13</v>
      </c>
      <c r="G9" s="740" t="s">
        <v>851</v>
      </c>
      <c r="H9" s="740"/>
      <c r="I9" s="740"/>
      <c r="J9" s="740"/>
      <c r="K9" s="740"/>
      <c r="L9" s="740"/>
      <c r="M9" s="740"/>
      <c r="N9" s="740"/>
      <c r="O9" s="740"/>
      <c r="P9" s="740"/>
      <c r="Q9" s="740"/>
      <c r="R9" s="740"/>
      <c r="S9" s="740"/>
      <c r="T9" s="740"/>
      <c r="U9" s="759"/>
    </row>
    <row r="10" spans="1:32" s="737" customFormat="1" ht="25.5" customHeight="1">
      <c r="B10" s="746"/>
      <c r="C10" s="746"/>
      <c r="D10" s="746"/>
      <c r="E10" s="746"/>
      <c r="F10" s="753" t="s">
        <v>13</v>
      </c>
      <c r="G10" s="740" t="s">
        <v>153</v>
      </c>
      <c r="H10" s="740"/>
      <c r="I10" s="740"/>
      <c r="J10" s="740"/>
      <c r="K10" s="740"/>
      <c r="L10" s="740"/>
      <c r="M10" s="740"/>
      <c r="N10" s="740"/>
      <c r="O10" s="740"/>
      <c r="P10" s="740"/>
      <c r="Q10" s="740"/>
      <c r="R10" s="740"/>
      <c r="S10" s="740"/>
      <c r="T10" s="740"/>
      <c r="U10" s="759"/>
    </row>
    <row r="11" spans="1:32" s="737" customFormat="1" ht="25.5" customHeight="1">
      <c r="A11" s="740"/>
      <c r="B11" s="746"/>
      <c r="C11" s="746"/>
      <c r="D11" s="746"/>
      <c r="E11" s="746"/>
      <c r="F11" s="753" t="s">
        <v>13</v>
      </c>
      <c r="G11" s="755" t="s">
        <v>890</v>
      </c>
      <c r="H11" s="755"/>
      <c r="I11" s="755"/>
      <c r="J11" s="755"/>
      <c r="K11" s="755"/>
      <c r="L11" s="755"/>
      <c r="M11" s="755"/>
      <c r="N11" s="755"/>
      <c r="O11" s="755"/>
      <c r="P11" s="755"/>
      <c r="Q11" s="755"/>
      <c r="R11" s="755"/>
      <c r="S11" s="755"/>
      <c r="T11" s="755"/>
      <c r="U11" s="760"/>
    </row>
    <row r="12" spans="1:32" ht="16.5" customHeight="1">
      <c r="V12" s="762"/>
    </row>
    <row r="13" spans="1:32" ht="16.5" customHeight="1">
      <c r="V13" s="762"/>
    </row>
    <row r="14" spans="1:32" ht="16.5" customHeight="1">
      <c r="A14" s="741"/>
      <c r="B14" s="747" t="s">
        <v>889</v>
      </c>
      <c r="C14" s="747"/>
      <c r="D14" s="747"/>
      <c r="E14" s="747"/>
      <c r="F14" s="747"/>
      <c r="G14" s="747"/>
      <c r="H14" s="747"/>
      <c r="I14" s="747"/>
      <c r="J14" s="747"/>
      <c r="K14" s="747"/>
      <c r="L14" s="747"/>
      <c r="M14" s="747"/>
      <c r="N14" s="747"/>
      <c r="O14" s="747"/>
      <c r="P14" s="747"/>
      <c r="Q14" s="747"/>
      <c r="R14" s="747"/>
      <c r="S14" s="747"/>
      <c r="T14" s="747"/>
      <c r="U14" s="747"/>
      <c r="V14" s="751"/>
      <c r="W14" s="751"/>
    </row>
    <row r="15" spans="1:32" ht="22.5" customHeight="1">
      <c r="A15" s="741"/>
      <c r="B15" s="748" t="s">
        <v>1055</v>
      </c>
      <c r="C15" s="750"/>
      <c r="D15" s="750"/>
      <c r="E15" s="750"/>
      <c r="F15" s="750"/>
      <c r="G15" s="750"/>
      <c r="H15" s="750"/>
      <c r="I15" s="750"/>
      <c r="J15" s="750"/>
      <c r="K15" s="750"/>
      <c r="L15" s="757"/>
      <c r="M15" s="748" t="s">
        <v>893</v>
      </c>
      <c r="N15" s="750"/>
      <c r="O15" s="750"/>
      <c r="P15" s="750"/>
      <c r="Q15" s="750"/>
      <c r="R15" s="750"/>
      <c r="S15" s="750"/>
      <c r="T15" s="750"/>
      <c r="U15" s="757"/>
      <c r="V15" s="751"/>
      <c r="W15" s="751"/>
    </row>
    <row r="16" spans="1:32" ht="22.5" customHeight="1">
      <c r="A16" s="741"/>
      <c r="B16" s="748"/>
      <c r="C16" s="750"/>
      <c r="D16" s="750"/>
      <c r="E16" s="750"/>
      <c r="F16" s="750"/>
      <c r="G16" s="750"/>
      <c r="H16" s="750"/>
      <c r="I16" s="750"/>
      <c r="J16" s="750"/>
      <c r="K16" s="750"/>
      <c r="L16" s="757"/>
      <c r="M16" s="748"/>
      <c r="N16" s="750"/>
      <c r="O16" s="750"/>
      <c r="P16" s="750"/>
      <c r="Q16" s="750"/>
      <c r="R16" s="750"/>
      <c r="S16" s="750"/>
      <c r="T16" s="750"/>
      <c r="U16" s="757"/>
      <c r="V16" s="751"/>
      <c r="W16" s="751"/>
    </row>
    <row r="17" spans="1:23" ht="22.5" customHeight="1">
      <c r="A17" s="741"/>
      <c r="B17" s="748"/>
      <c r="C17" s="750"/>
      <c r="D17" s="750"/>
      <c r="E17" s="750"/>
      <c r="F17" s="750"/>
      <c r="G17" s="750"/>
      <c r="H17" s="750"/>
      <c r="I17" s="750"/>
      <c r="J17" s="750"/>
      <c r="K17" s="750"/>
      <c r="L17" s="757"/>
      <c r="M17" s="748"/>
      <c r="N17" s="750"/>
      <c r="O17" s="750"/>
      <c r="P17" s="750"/>
      <c r="Q17" s="750"/>
      <c r="R17" s="750"/>
      <c r="S17" s="750"/>
      <c r="T17" s="750"/>
      <c r="U17" s="757"/>
      <c r="V17" s="751"/>
      <c r="W17" s="751"/>
    </row>
    <row r="18" spans="1:23" ht="22.5" customHeight="1">
      <c r="A18" s="741"/>
      <c r="B18" s="748"/>
      <c r="C18" s="750"/>
      <c r="D18" s="750"/>
      <c r="E18" s="750"/>
      <c r="F18" s="750"/>
      <c r="G18" s="750"/>
      <c r="H18" s="750"/>
      <c r="I18" s="750"/>
      <c r="J18" s="750"/>
      <c r="K18" s="750"/>
      <c r="L18" s="757"/>
      <c r="M18" s="748"/>
      <c r="N18" s="750"/>
      <c r="O18" s="750"/>
      <c r="P18" s="750"/>
      <c r="Q18" s="750"/>
      <c r="R18" s="750"/>
      <c r="S18" s="750"/>
      <c r="T18" s="750"/>
      <c r="U18" s="757"/>
      <c r="V18" s="751"/>
      <c r="W18" s="751"/>
    </row>
    <row r="19" spans="1:23" ht="22.5" customHeight="1">
      <c r="A19" s="741"/>
      <c r="B19" s="748"/>
      <c r="C19" s="750"/>
      <c r="D19" s="750"/>
      <c r="E19" s="750"/>
      <c r="F19" s="750"/>
      <c r="G19" s="750"/>
      <c r="H19" s="750"/>
      <c r="I19" s="750"/>
      <c r="J19" s="750"/>
      <c r="K19" s="750"/>
      <c r="L19" s="757"/>
      <c r="M19" s="748"/>
      <c r="N19" s="750"/>
      <c r="O19" s="750"/>
      <c r="P19" s="750"/>
      <c r="Q19" s="750"/>
      <c r="R19" s="750"/>
      <c r="S19" s="750"/>
      <c r="T19" s="750"/>
      <c r="U19" s="757"/>
      <c r="V19" s="751"/>
      <c r="W19" s="751"/>
    </row>
    <row r="20" spans="1:23" ht="22.5" customHeight="1">
      <c r="A20" s="741"/>
      <c r="B20" s="748"/>
      <c r="C20" s="750"/>
      <c r="D20" s="750"/>
      <c r="E20" s="750"/>
      <c r="F20" s="750"/>
      <c r="G20" s="750"/>
      <c r="H20" s="750"/>
      <c r="I20" s="750"/>
      <c r="J20" s="750"/>
      <c r="K20" s="750"/>
      <c r="L20" s="757"/>
      <c r="M20" s="748"/>
      <c r="N20" s="750"/>
      <c r="O20" s="750"/>
      <c r="P20" s="750"/>
      <c r="Q20" s="750"/>
      <c r="R20" s="750"/>
      <c r="S20" s="750"/>
      <c r="T20" s="750"/>
      <c r="U20" s="757"/>
      <c r="V20" s="751"/>
      <c r="W20" s="751"/>
    </row>
    <row r="21" spans="1:23" ht="10.9" customHeight="1">
      <c r="A21" s="741"/>
      <c r="B21" s="741"/>
      <c r="C21" s="741"/>
      <c r="D21" s="751"/>
      <c r="E21" s="752"/>
      <c r="F21" s="751"/>
      <c r="G21" s="751"/>
      <c r="H21" s="751"/>
      <c r="I21" s="751"/>
      <c r="J21" s="751"/>
      <c r="K21" s="751"/>
      <c r="L21" s="751"/>
      <c r="M21" s="752"/>
      <c r="N21" s="751"/>
      <c r="O21" s="751"/>
      <c r="P21" s="751"/>
      <c r="Q21" s="751"/>
      <c r="R21" s="751"/>
      <c r="S21" s="751"/>
      <c r="T21" s="751"/>
      <c r="U21" s="751"/>
      <c r="V21" s="751"/>
      <c r="W21" s="751"/>
    </row>
    <row r="22" spans="1:23" ht="15.95" customHeight="1">
      <c r="A22" s="742" t="s">
        <v>82</v>
      </c>
      <c r="B22" s="749" t="s">
        <v>533</v>
      </c>
      <c r="C22" s="749"/>
      <c r="D22" s="749"/>
      <c r="E22" s="749"/>
      <c r="F22" s="749"/>
      <c r="G22" s="749"/>
      <c r="H22" s="749"/>
      <c r="I22" s="749"/>
      <c r="J22" s="749"/>
      <c r="K22" s="749"/>
      <c r="L22" s="749"/>
      <c r="M22" s="749"/>
      <c r="N22" s="749"/>
      <c r="O22" s="749"/>
      <c r="P22" s="749"/>
      <c r="Q22" s="749"/>
      <c r="R22" s="749"/>
      <c r="S22" s="749"/>
      <c r="T22" s="749"/>
      <c r="U22" s="749"/>
    </row>
    <row r="23" spans="1:23" ht="15.95" customHeight="1">
      <c r="A23" s="742"/>
      <c r="B23" s="749"/>
      <c r="C23" s="749"/>
      <c r="D23" s="749"/>
      <c r="E23" s="749"/>
      <c r="F23" s="749"/>
      <c r="G23" s="749"/>
      <c r="H23" s="749"/>
      <c r="I23" s="749"/>
      <c r="J23" s="749"/>
      <c r="K23" s="749"/>
      <c r="L23" s="749"/>
      <c r="M23" s="749"/>
      <c r="N23" s="749"/>
      <c r="O23" s="749"/>
      <c r="P23" s="749"/>
      <c r="Q23" s="749"/>
      <c r="R23" s="749"/>
      <c r="S23" s="749"/>
      <c r="T23" s="749"/>
      <c r="U23" s="749"/>
    </row>
    <row r="24" spans="1:23" ht="15.95" customHeight="1">
      <c r="B24" s="749"/>
      <c r="C24" s="749"/>
      <c r="D24" s="749"/>
      <c r="E24" s="749"/>
      <c r="F24" s="749"/>
      <c r="G24" s="749"/>
      <c r="H24" s="749"/>
      <c r="I24" s="749"/>
      <c r="J24" s="749"/>
      <c r="K24" s="749"/>
      <c r="L24" s="749"/>
      <c r="M24" s="749"/>
      <c r="N24" s="749"/>
      <c r="O24" s="749"/>
      <c r="P24" s="749"/>
      <c r="Q24" s="749"/>
      <c r="R24" s="749"/>
      <c r="S24" s="749"/>
      <c r="T24" s="749"/>
      <c r="U24" s="749"/>
    </row>
    <row r="25" spans="1:23" ht="18.2" customHeight="1"/>
    <row r="26" spans="1:23" ht="18.2" customHeight="1"/>
    <row r="27" spans="1:23" ht="18.2" customHeight="1"/>
    <row r="28" spans="1:23" ht="18.2" customHeight="1"/>
    <row r="29" spans="1:23" ht="18.2" customHeight="1"/>
    <row r="30" spans="1:23" ht="18.2" customHeight="1"/>
  </sheetData>
  <mergeCells count="25">
    <mergeCell ref="A3:V3"/>
    <mergeCell ref="B5:E5"/>
    <mergeCell ref="F5:U5"/>
    <mergeCell ref="B6:E6"/>
    <mergeCell ref="G6:M6"/>
    <mergeCell ref="O6:U6"/>
    <mergeCell ref="G7:U7"/>
    <mergeCell ref="G8:U8"/>
    <mergeCell ref="G9:U9"/>
    <mergeCell ref="G10:U10"/>
    <mergeCell ref="G11:U11"/>
    <mergeCell ref="B15:L15"/>
    <mergeCell ref="M15:U15"/>
    <mergeCell ref="B16:L16"/>
    <mergeCell ref="M16:U16"/>
    <mergeCell ref="B17:L17"/>
    <mergeCell ref="M17:U17"/>
    <mergeCell ref="B18:L18"/>
    <mergeCell ref="M18:U18"/>
    <mergeCell ref="B19:L19"/>
    <mergeCell ref="M19:U19"/>
    <mergeCell ref="B20:L20"/>
    <mergeCell ref="M20:U20"/>
    <mergeCell ref="B7:E11"/>
    <mergeCell ref="B22:U24"/>
  </mergeCells>
  <phoneticPr fontId="7"/>
  <dataValidations count="1">
    <dataValidation type="list" allowBlank="1" showDropDown="0" showInputMessage="1" showErrorMessage="1" sqref="N6 F6:F11">
      <formula1>"□,■"</formula1>
    </dataValidation>
  </dataValidations>
  <printOptions horizontalCentered="1"/>
  <pageMargins left="0.39370078740157483" right="0.39370078740157483" top="0.78740157480314965" bottom="0" header="0.51181102362204722" footer="0.51181102362204722"/>
  <pageSetup paperSize="9" fitToWidth="1" fitToHeight="1" orientation="portrait" usePrinterDefaults="1" r:id="rId1"/>
  <headerFooter alignWithMargins="0">
    <oddHeader xml:space="preserve">&amp;R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61"/>
  <sheetViews>
    <sheetView view="pageBreakPreview" zoomScaleSheetLayoutView="100" workbookViewId="0"/>
  </sheetViews>
  <sheetFormatPr defaultRowHeight="13.5"/>
  <cols>
    <col min="1" max="22" width="4.6640625" style="276" customWidth="1"/>
    <col min="23" max="23" width="6.83203125" style="276" customWidth="1"/>
    <col min="24" max="26" width="4.6640625" style="276" customWidth="1"/>
    <col min="27" max="29" width="3.625" style="276" customWidth="1"/>
    <col min="30" max="16380" width="9" style="276" customWidth="1"/>
    <col min="16381" max="16384" width="9.33203125" style="276" customWidth="1"/>
  </cols>
  <sheetData>
    <row r="1" spans="1:26" s="398" customFormat="1">
      <c r="A1" s="276"/>
      <c r="B1" s="276" t="s">
        <v>199</v>
      </c>
      <c r="C1" s="276"/>
      <c r="D1" s="276"/>
      <c r="E1" s="276"/>
      <c r="F1" s="276"/>
      <c r="G1" s="276"/>
      <c r="H1" s="276"/>
      <c r="I1" s="276"/>
      <c r="J1" s="276"/>
      <c r="K1" s="276"/>
      <c r="L1" s="276"/>
      <c r="M1" s="276"/>
      <c r="N1" s="276"/>
      <c r="O1" s="276"/>
      <c r="P1" s="276"/>
      <c r="Q1" s="276"/>
      <c r="R1" s="276"/>
      <c r="S1" s="276"/>
      <c r="T1" s="276"/>
      <c r="U1" s="276"/>
      <c r="V1" s="276"/>
      <c r="W1" s="276"/>
      <c r="X1" s="276"/>
      <c r="Y1" s="276"/>
      <c r="Z1" s="723"/>
    </row>
    <row r="2" spans="1:26" s="398" customForma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25"/>
    </row>
    <row r="3" spans="1:26" s="398" customFormat="1" ht="23.25" customHeight="1">
      <c r="A3" s="453" t="s">
        <v>556</v>
      </c>
      <c r="B3" s="453"/>
      <c r="C3" s="453"/>
      <c r="D3" s="453"/>
      <c r="E3" s="453"/>
      <c r="F3" s="453"/>
      <c r="G3" s="453"/>
      <c r="H3" s="453"/>
      <c r="I3" s="453"/>
      <c r="J3" s="453"/>
      <c r="K3" s="453"/>
      <c r="L3" s="453"/>
      <c r="M3" s="421"/>
      <c r="N3" s="206" t="s">
        <v>58</v>
      </c>
      <c r="O3" s="218"/>
      <c r="P3" s="218"/>
      <c r="Q3" s="218"/>
      <c r="R3" s="459"/>
      <c r="S3" s="202"/>
      <c r="T3" s="208"/>
      <c r="U3" s="208"/>
      <c r="V3" s="208"/>
      <c r="W3" s="208"/>
      <c r="X3" s="208"/>
      <c r="Y3" s="208"/>
      <c r="Z3" s="226"/>
    </row>
    <row r="4" spans="1:26" s="398" customForma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row>
    <row r="5" spans="1:26" s="398" customForma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row>
    <row r="6" spans="1:26" s="398" customFormat="1">
      <c r="A6" s="466" t="s">
        <v>584</v>
      </c>
      <c r="B6" s="466"/>
      <c r="C6" s="466"/>
      <c r="D6" s="466"/>
      <c r="E6" s="466"/>
      <c r="F6" s="466"/>
      <c r="G6" s="466"/>
      <c r="H6" s="466"/>
      <c r="I6" s="466"/>
      <c r="J6" s="466"/>
      <c r="K6" s="466"/>
      <c r="L6" s="466"/>
      <c r="M6" s="466"/>
      <c r="N6" s="466"/>
      <c r="O6" s="466"/>
      <c r="P6" s="466"/>
      <c r="Q6" s="466"/>
      <c r="R6" s="466"/>
      <c r="S6" s="466"/>
      <c r="T6" s="466"/>
      <c r="U6" s="466"/>
      <c r="V6" s="466"/>
      <c r="W6" s="466"/>
      <c r="X6" s="466"/>
      <c r="Y6" s="466"/>
      <c r="Z6" s="466"/>
    </row>
    <row r="7" spans="1:26" s="398" customForma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row>
    <row r="8" spans="1:26" s="398" customFormat="1">
      <c r="A8" s="276" t="s">
        <v>894</v>
      </c>
      <c r="B8" s="276"/>
      <c r="C8" s="276"/>
      <c r="D8" s="276"/>
      <c r="E8" s="276"/>
      <c r="F8" s="276"/>
      <c r="G8" s="276"/>
      <c r="H8" s="276"/>
      <c r="I8" s="276"/>
      <c r="J8" s="276"/>
      <c r="K8" s="276"/>
      <c r="L8" s="276"/>
      <c r="M8" s="276"/>
      <c r="N8" s="276"/>
      <c r="O8" s="276"/>
      <c r="P8" s="276"/>
      <c r="Q8" s="276"/>
      <c r="R8" s="276"/>
      <c r="S8" s="276"/>
      <c r="T8" s="276"/>
      <c r="U8" s="276"/>
      <c r="V8" s="276"/>
      <c r="W8" s="276"/>
      <c r="X8" s="276"/>
      <c r="Y8" s="276"/>
      <c r="Z8" s="276"/>
    </row>
    <row r="9" spans="1:26" s="398" customFormat="1" ht="7.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row>
    <row r="10" spans="1:26" s="398" customFormat="1" ht="18" customHeight="1">
      <c r="A10" s="276"/>
      <c r="B10" s="437" t="s">
        <v>786</v>
      </c>
      <c r="C10" s="437"/>
      <c r="D10" s="437"/>
      <c r="E10" s="437"/>
      <c r="F10" s="437"/>
      <c r="G10" s="437"/>
      <c r="H10" s="437"/>
      <c r="I10" s="437"/>
      <c r="J10" s="437"/>
      <c r="K10" s="437"/>
      <c r="L10" s="437"/>
      <c r="M10" s="437"/>
      <c r="N10" s="437" t="s">
        <v>912</v>
      </c>
      <c r="O10" s="437"/>
      <c r="P10" s="437"/>
      <c r="Q10" s="437"/>
      <c r="R10" s="437"/>
      <c r="S10" s="202" t="s">
        <v>656</v>
      </c>
      <c r="T10" s="208"/>
      <c r="U10" s="208"/>
      <c r="V10" s="208"/>
      <c r="W10" s="208"/>
      <c r="X10" s="208"/>
      <c r="Y10" s="208"/>
      <c r="Z10" s="226"/>
    </row>
    <row r="11" spans="1:26" s="398" customFormat="1" ht="18" customHeight="1">
      <c r="A11" s="276"/>
      <c r="B11" s="765" t="s">
        <v>624</v>
      </c>
      <c r="C11" s="765"/>
      <c r="D11" s="765"/>
      <c r="E11" s="765"/>
      <c r="F11" s="765"/>
      <c r="G11" s="765"/>
      <c r="H11" s="765"/>
      <c r="I11" s="765"/>
      <c r="J11" s="765"/>
      <c r="K11" s="765"/>
      <c r="L11" s="765"/>
      <c r="M11" s="765"/>
      <c r="N11" s="437"/>
      <c r="O11" s="437"/>
      <c r="P11" s="437"/>
      <c r="Q11" s="437"/>
      <c r="R11" s="437"/>
      <c r="S11" s="202"/>
      <c r="T11" s="208"/>
      <c r="U11" s="208"/>
      <c r="V11" s="208"/>
      <c r="W11" s="208"/>
      <c r="X11" s="208"/>
      <c r="Y11" s="208"/>
      <c r="Z11" s="226"/>
    </row>
    <row r="12" spans="1:26" s="398" customFormat="1" ht="18" customHeight="1">
      <c r="A12" s="276"/>
      <c r="B12" s="765" t="s">
        <v>896</v>
      </c>
      <c r="C12" s="765"/>
      <c r="D12" s="765"/>
      <c r="E12" s="765"/>
      <c r="F12" s="765"/>
      <c r="G12" s="765"/>
      <c r="H12" s="765"/>
      <c r="I12" s="765"/>
      <c r="J12" s="765"/>
      <c r="K12" s="765"/>
      <c r="L12" s="765"/>
      <c r="M12" s="765"/>
      <c r="N12" s="437"/>
      <c r="O12" s="437"/>
      <c r="P12" s="437"/>
      <c r="Q12" s="437"/>
      <c r="R12" s="437"/>
      <c r="S12" s="202"/>
      <c r="T12" s="208"/>
      <c r="U12" s="208"/>
      <c r="V12" s="208"/>
      <c r="W12" s="208"/>
      <c r="X12" s="208"/>
      <c r="Y12" s="208"/>
      <c r="Z12" s="226"/>
    </row>
    <row r="13" spans="1:26" s="398" customFormat="1" ht="18" customHeight="1">
      <c r="A13" s="276"/>
      <c r="B13" s="765" t="s">
        <v>880</v>
      </c>
      <c r="C13" s="765"/>
      <c r="D13" s="765"/>
      <c r="E13" s="765"/>
      <c r="F13" s="765"/>
      <c r="G13" s="765"/>
      <c r="H13" s="765"/>
      <c r="I13" s="765"/>
      <c r="J13" s="765"/>
      <c r="K13" s="765"/>
      <c r="L13" s="765"/>
      <c r="M13" s="765"/>
      <c r="N13" s="437"/>
      <c r="O13" s="437"/>
      <c r="P13" s="437"/>
      <c r="Q13" s="437"/>
      <c r="R13" s="437"/>
      <c r="S13" s="202"/>
      <c r="T13" s="208"/>
      <c r="U13" s="208"/>
      <c r="V13" s="208"/>
      <c r="W13" s="208"/>
      <c r="X13" s="208"/>
      <c r="Y13" s="208"/>
      <c r="Z13" s="226"/>
    </row>
    <row r="14" spans="1:26" s="398" customFormat="1" ht="18" customHeight="1">
      <c r="A14" s="276"/>
      <c r="B14" s="765" t="s">
        <v>587</v>
      </c>
      <c r="C14" s="765"/>
      <c r="D14" s="765"/>
      <c r="E14" s="765"/>
      <c r="F14" s="765"/>
      <c r="G14" s="765"/>
      <c r="H14" s="765"/>
      <c r="I14" s="765"/>
      <c r="J14" s="765"/>
      <c r="K14" s="765"/>
      <c r="L14" s="765"/>
      <c r="M14" s="765"/>
      <c r="N14" s="437"/>
      <c r="O14" s="437"/>
      <c r="P14" s="437"/>
      <c r="Q14" s="437"/>
      <c r="R14" s="437"/>
      <c r="S14" s="202"/>
      <c r="T14" s="208"/>
      <c r="U14" s="208"/>
      <c r="V14" s="208"/>
      <c r="W14" s="208"/>
      <c r="X14" s="208"/>
      <c r="Y14" s="208"/>
      <c r="Z14" s="226"/>
    </row>
    <row r="15" spans="1:26" s="398" customFormat="1" ht="18" customHeight="1">
      <c r="A15" s="276"/>
      <c r="B15" s="765" t="s">
        <v>381</v>
      </c>
      <c r="C15" s="765"/>
      <c r="D15" s="765"/>
      <c r="E15" s="765"/>
      <c r="F15" s="765"/>
      <c r="G15" s="765"/>
      <c r="H15" s="765"/>
      <c r="I15" s="765"/>
      <c r="J15" s="765"/>
      <c r="K15" s="765"/>
      <c r="L15" s="765"/>
      <c r="M15" s="765"/>
      <c r="N15" s="437"/>
      <c r="O15" s="437"/>
      <c r="P15" s="437"/>
      <c r="Q15" s="437"/>
      <c r="R15" s="437"/>
      <c r="S15" s="202"/>
      <c r="T15" s="208"/>
      <c r="U15" s="208"/>
      <c r="V15" s="208"/>
      <c r="W15" s="208"/>
      <c r="X15" s="208"/>
      <c r="Y15" s="208"/>
      <c r="Z15" s="226"/>
    </row>
    <row r="16" spans="1:26" s="398" customFormat="1" ht="18" customHeight="1">
      <c r="A16" s="276"/>
      <c r="B16" s="765" t="s">
        <v>898</v>
      </c>
      <c r="C16" s="765"/>
      <c r="D16" s="765"/>
      <c r="E16" s="765"/>
      <c r="F16" s="765"/>
      <c r="G16" s="765"/>
      <c r="H16" s="765"/>
      <c r="I16" s="765"/>
      <c r="J16" s="765"/>
      <c r="K16" s="765"/>
      <c r="L16" s="765"/>
      <c r="M16" s="765"/>
      <c r="N16" s="437"/>
      <c r="O16" s="437"/>
      <c r="P16" s="437"/>
      <c r="Q16" s="437"/>
      <c r="R16" s="437"/>
      <c r="S16" s="202"/>
      <c r="T16" s="208"/>
      <c r="U16" s="208"/>
      <c r="V16" s="208"/>
      <c r="W16" s="208"/>
      <c r="X16" s="208"/>
      <c r="Y16" s="208"/>
      <c r="Z16" s="226"/>
    </row>
    <row r="17" spans="1:26" s="398" customFormat="1" ht="18" customHeight="1">
      <c r="A17" s="276"/>
      <c r="B17" s="765" t="s">
        <v>161</v>
      </c>
      <c r="C17" s="765"/>
      <c r="D17" s="765"/>
      <c r="E17" s="765"/>
      <c r="F17" s="765"/>
      <c r="G17" s="765"/>
      <c r="H17" s="765"/>
      <c r="I17" s="765"/>
      <c r="J17" s="765"/>
      <c r="K17" s="765"/>
      <c r="L17" s="765"/>
      <c r="M17" s="765"/>
      <c r="N17" s="437"/>
      <c r="O17" s="437"/>
      <c r="P17" s="437"/>
      <c r="Q17" s="437"/>
      <c r="R17" s="437"/>
      <c r="S17" s="202"/>
      <c r="T17" s="208"/>
      <c r="U17" s="208"/>
      <c r="V17" s="208"/>
      <c r="W17" s="208"/>
      <c r="X17" s="208"/>
      <c r="Y17" s="208"/>
      <c r="Z17" s="226"/>
    </row>
    <row r="18" spans="1:26" s="398" customFormat="1" ht="18" customHeight="1">
      <c r="A18" s="276"/>
      <c r="B18" s="765" t="s">
        <v>621</v>
      </c>
      <c r="C18" s="765"/>
      <c r="D18" s="765"/>
      <c r="E18" s="765"/>
      <c r="F18" s="765"/>
      <c r="G18" s="765"/>
      <c r="H18" s="765"/>
      <c r="I18" s="765"/>
      <c r="J18" s="765"/>
      <c r="K18" s="765"/>
      <c r="L18" s="765"/>
      <c r="M18" s="765"/>
      <c r="N18" s="437"/>
      <c r="O18" s="437"/>
      <c r="P18" s="437"/>
      <c r="Q18" s="437"/>
      <c r="R18" s="437"/>
      <c r="S18" s="202"/>
      <c r="T18" s="208"/>
      <c r="U18" s="208"/>
      <c r="V18" s="208"/>
      <c r="W18" s="208"/>
      <c r="X18" s="208"/>
      <c r="Y18" s="208"/>
      <c r="Z18" s="226"/>
    </row>
    <row r="19" spans="1:26" s="398" customFormat="1" ht="18" customHeight="1">
      <c r="A19" s="276"/>
      <c r="B19" s="765" t="s">
        <v>901</v>
      </c>
      <c r="C19" s="765"/>
      <c r="D19" s="765"/>
      <c r="E19" s="765"/>
      <c r="F19" s="765"/>
      <c r="G19" s="765"/>
      <c r="H19" s="765"/>
      <c r="I19" s="765"/>
      <c r="J19" s="765"/>
      <c r="K19" s="765"/>
      <c r="L19" s="765"/>
      <c r="M19" s="765"/>
      <c r="N19" s="437"/>
      <c r="O19" s="437"/>
      <c r="P19" s="437"/>
      <c r="Q19" s="437"/>
      <c r="R19" s="437"/>
      <c r="S19" s="202"/>
      <c r="T19" s="208"/>
      <c r="U19" s="208"/>
      <c r="V19" s="208"/>
      <c r="W19" s="208"/>
      <c r="X19" s="208"/>
      <c r="Y19" s="208"/>
      <c r="Z19" s="226"/>
    </row>
    <row r="20" spans="1:26" s="398" customFormat="1" ht="18" customHeight="1">
      <c r="A20" s="276"/>
      <c r="B20" s="766" t="s">
        <v>70</v>
      </c>
      <c r="C20" s="769"/>
      <c r="D20" s="769"/>
      <c r="E20" s="769"/>
      <c r="F20" s="769"/>
      <c r="G20" s="769"/>
      <c r="H20" s="769"/>
      <c r="I20" s="769"/>
      <c r="J20" s="769"/>
      <c r="K20" s="769"/>
      <c r="L20" s="769"/>
      <c r="M20" s="770"/>
      <c r="N20" s="202"/>
      <c r="O20" s="208"/>
      <c r="P20" s="208"/>
      <c r="Q20" s="208"/>
      <c r="R20" s="226"/>
      <c r="S20" s="202"/>
      <c r="T20" s="208"/>
      <c r="U20" s="208"/>
      <c r="V20" s="208"/>
      <c r="W20" s="208"/>
      <c r="X20" s="208"/>
      <c r="Y20" s="208"/>
      <c r="Z20" s="226"/>
    </row>
    <row r="21" spans="1:26" s="398" customFormat="1" ht="18" customHeight="1">
      <c r="A21" s="276"/>
      <c r="B21" s="765" t="s">
        <v>902</v>
      </c>
      <c r="C21" s="765"/>
      <c r="D21" s="765"/>
      <c r="E21" s="765"/>
      <c r="F21" s="765"/>
      <c r="G21" s="765"/>
      <c r="H21" s="765"/>
      <c r="I21" s="765"/>
      <c r="J21" s="765"/>
      <c r="K21" s="765"/>
      <c r="L21" s="765"/>
      <c r="M21" s="765"/>
      <c r="N21" s="437"/>
      <c r="O21" s="437"/>
      <c r="P21" s="437"/>
      <c r="Q21" s="437"/>
      <c r="R21" s="437"/>
      <c r="S21" s="202"/>
      <c r="T21" s="208"/>
      <c r="U21" s="208"/>
      <c r="V21" s="208"/>
      <c r="W21" s="208"/>
      <c r="X21" s="208"/>
      <c r="Y21" s="208"/>
      <c r="Z21" s="226"/>
    </row>
    <row r="22" spans="1:26" s="398" customFormat="1" ht="18" customHeight="1">
      <c r="A22" s="276"/>
      <c r="B22" s="765" t="s">
        <v>903</v>
      </c>
      <c r="C22" s="765"/>
      <c r="D22" s="765"/>
      <c r="E22" s="765"/>
      <c r="F22" s="765"/>
      <c r="G22" s="765"/>
      <c r="H22" s="765"/>
      <c r="I22" s="765"/>
      <c r="J22" s="765"/>
      <c r="K22" s="765"/>
      <c r="L22" s="765"/>
      <c r="M22" s="765"/>
      <c r="N22" s="437"/>
      <c r="O22" s="437"/>
      <c r="P22" s="437"/>
      <c r="Q22" s="437"/>
      <c r="R22" s="437"/>
      <c r="S22" s="202"/>
      <c r="T22" s="208"/>
      <c r="U22" s="208"/>
      <c r="V22" s="208"/>
      <c r="W22" s="208"/>
      <c r="X22" s="208"/>
      <c r="Y22" s="208"/>
      <c r="Z22" s="226"/>
    </row>
    <row r="23" spans="1:26" s="398" customFormat="1" ht="18" customHeight="1">
      <c r="A23" s="276"/>
      <c r="B23" s="765" t="s">
        <v>904</v>
      </c>
      <c r="C23" s="765"/>
      <c r="D23" s="765"/>
      <c r="E23" s="765"/>
      <c r="F23" s="765"/>
      <c r="G23" s="765"/>
      <c r="H23" s="765"/>
      <c r="I23" s="765"/>
      <c r="J23" s="765"/>
      <c r="K23" s="765"/>
      <c r="L23" s="765"/>
      <c r="M23" s="765"/>
      <c r="N23" s="437"/>
      <c r="O23" s="437"/>
      <c r="P23" s="437"/>
      <c r="Q23" s="437"/>
      <c r="R23" s="437"/>
      <c r="S23" s="202"/>
      <c r="T23" s="208"/>
      <c r="U23" s="208"/>
      <c r="V23" s="208"/>
      <c r="W23" s="208"/>
      <c r="X23" s="208"/>
      <c r="Y23" s="208"/>
      <c r="Z23" s="226"/>
    </row>
    <row r="24" spans="1:26" s="398" customFormat="1" ht="18" customHeight="1">
      <c r="A24" s="276"/>
      <c r="B24" s="765" t="s">
        <v>905</v>
      </c>
      <c r="C24" s="765"/>
      <c r="D24" s="765"/>
      <c r="E24" s="765"/>
      <c r="F24" s="765"/>
      <c r="G24" s="765"/>
      <c r="H24" s="765"/>
      <c r="I24" s="765"/>
      <c r="J24" s="765"/>
      <c r="K24" s="765"/>
      <c r="L24" s="765"/>
      <c r="M24" s="765"/>
      <c r="N24" s="437"/>
      <c r="O24" s="437"/>
      <c r="P24" s="437"/>
      <c r="Q24" s="437"/>
      <c r="R24" s="437"/>
      <c r="S24" s="202"/>
      <c r="T24" s="208"/>
      <c r="U24" s="208"/>
      <c r="V24" s="208"/>
      <c r="W24" s="208"/>
      <c r="X24" s="208"/>
      <c r="Y24" s="208"/>
      <c r="Z24" s="226"/>
    </row>
    <row r="25" spans="1:26" s="398" customFormat="1">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row>
    <row r="26" spans="1:26" s="398" customFormat="1" ht="13.5" customHeight="1">
      <c r="A26" s="276"/>
      <c r="B26" s="118" t="s">
        <v>906</v>
      </c>
      <c r="C26" s="132"/>
      <c r="D26" s="132"/>
      <c r="E26" s="132"/>
      <c r="F26" s="132"/>
      <c r="G26" s="132"/>
      <c r="H26" s="132"/>
      <c r="I26" s="132"/>
      <c r="J26" s="132"/>
      <c r="K26" s="132"/>
      <c r="L26" s="132"/>
      <c r="M26" s="132"/>
      <c r="N26" s="132"/>
      <c r="O26" s="132"/>
      <c r="P26" s="132"/>
      <c r="Q26" s="132"/>
      <c r="R26" s="132"/>
      <c r="S26" s="132"/>
      <c r="T26" s="132"/>
      <c r="U26" s="132"/>
      <c r="V26" s="204" t="s">
        <v>13</v>
      </c>
      <c r="W26" s="210" t="s">
        <v>339</v>
      </c>
      <c r="X26" s="210" t="s">
        <v>13</v>
      </c>
      <c r="Y26" s="210" t="s">
        <v>1073</v>
      </c>
      <c r="Z26" s="222"/>
    </row>
    <row r="27" spans="1:26" s="398" customFormat="1">
      <c r="A27" s="276"/>
      <c r="B27" s="120"/>
      <c r="C27" s="134"/>
      <c r="D27" s="134"/>
      <c r="E27" s="134"/>
      <c r="F27" s="134"/>
      <c r="G27" s="134"/>
      <c r="H27" s="134"/>
      <c r="I27" s="134"/>
      <c r="J27" s="134"/>
      <c r="K27" s="134"/>
      <c r="L27" s="134"/>
      <c r="M27" s="134"/>
      <c r="N27" s="134"/>
      <c r="O27" s="134"/>
      <c r="P27" s="134"/>
      <c r="Q27" s="134"/>
      <c r="R27" s="134"/>
      <c r="S27" s="134"/>
      <c r="T27" s="134"/>
      <c r="U27" s="134"/>
      <c r="V27" s="414"/>
      <c r="W27" s="148"/>
      <c r="X27" s="148"/>
      <c r="Y27" s="148"/>
      <c r="Z27" s="469"/>
    </row>
    <row r="28" spans="1:26" s="398" customFormat="1">
      <c r="A28" s="276"/>
      <c r="B28" s="119"/>
      <c r="C28" s="133"/>
      <c r="D28" s="133"/>
      <c r="E28" s="133"/>
      <c r="F28" s="133"/>
      <c r="G28" s="133"/>
      <c r="H28" s="133"/>
      <c r="I28" s="133"/>
      <c r="J28" s="133"/>
      <c r="K28" s="133"/>
      <c r="L28" s="133"/>
      <c r="M28" s="133"/>
      <c r="N28" s="133"/>
      <c r="O28" s="133"/>
      <c r="P28" s="133"/>
      <c r="Q28" s="133"/>
      <c r="R28" s="133"/>
      <c r="S28" s="133"/>
      <c r="T28" s="133"/>
      <c r="U28" s="133"/>
      <c r="V28" s="205"/>
      <c r="W28" s="211"/>
      <c r="X28" s="211"/>
      <c r="Y28" s="211"/>
      <c r="Z28" s="223"/>
    </row>
    <row r="29" spans="1:26" s="398" customFormat="1">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s="398" customForma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row>
    <row r="31" spans="1:26" s="398" customFormat="1">
      <c r="A31" s="466" t="s">
        <v>895</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row>
    <row r="32" spans="1:26" s="398" customFormat="1">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1:26" s="398" customFormat="1">
      <c r="A33" s="276" t="s">
        <v>647</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34" spans="1:26" s="398" customFormat="1" ht="7.5"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s="398" customFormat="1" ht="18" customHeight="1">
      <c r="A35" s="276"/>
      <c r="B35" s="437" t="s">
        <v>786</v>
      </c>
      <c r="C35" s="437"/>
      <c r="D35" s="437"/>
      <c r="E35" s="437"/>
      <c r="F35" s="437"/>
      <c r="G35" s="437"/>
      <c r="H35" s="437"/>
      <c r="I35" s="437"/>
      <c r="J35" s="437"/>
      <c r="K35" s="437"/>
      <c r="L35" s="437"/>
      <c r="M35" s="437"/>
      <c r="N35" s="437" t="s">
        <v>912</v>
      </c>
      <c r="O35" s="437"/>
      <c r="P35" s="437"/>
      <c r="Q35" s="437"/>
      <c r="R35" s="437"/>
      <c r="S35" s="202" t="s">
        <v>656</v>
      </c>
      <c r="T35" s="208"/>
      <c r="U35" s="208"/>
      <c r="V35" s="208"/>
      <c r="W35" s="208"/>
      <c r="X35" s="208"/>
      <c r="Y35" s="208"/>
      <c r="Z35" s="226"/>
    </row>
    <row r="36" spans="1:26" s="398" customFormat="1" ht="18" customHeight="1">
      <c r="A36" s="276"/>
      <c r="B36" s="767" t="s">
        <v>624</v>
      </c>
      <c r="C36" s="767"/>
      <c r="D36" s="767"/>
      <c r="E36" s="767"/>
      <c r="F36" s="767"/>
      <c r="G36" s="767"/>
      <c r="H36" s="767"/>
      <c r="I36" s="767"/>
      <c r="J36" s="767"/>
      <c r="K36" s="767"/>
      <c r="L36" s="767"/>
      <c r="M36" s="767"/>
      <c r="N36" s="437"/>
      <c r="O36" s="437"/>
      <c r="P36" s="437"/>
      <c r="Q36" s="437"/>
      <c r="R36" s="437"/>
      <c r="S36" s="202"/>
      <c r="T36" s="208"/>
      <c r="U36" s="208"/>
      <c r="V36" s="208"/>
      <c r="W36" s="208"/>
      <c r="X36" s="208"/>
      <c r="Y36" s="208"/>
      <c r="Z36" s="226"/>
    </row>
    <row r="37" spans="1:26" s="398" customFormat="1" ht="18" customHeight="1">
      <c r="A37" s="276"/>
      <c r="B37" s="767" t="s">
        <v>896</v>
      </c>
      <c r="C37" s="767"/>
      <c r="D37" s="767"/>
      <c r="E37" s="767"/>
      <c r="F37" s="767"/>
      <c r="G37" s="767"/>
      <c r="H37" s="767"/>
      <c r="I37" s="767"/>
      <c r="J37" s="767"/>
      <c r="K37" s="767"/>
      <c r="L37" s="767"/>
      <c r="M37" s="767"/>
      <c r="N37" s="437"/>
      <c r="O37" s="437"/>
      <c r="P37" s="437"/>
      <c r="Q37" s="437"/>
      <c r="R37" s="437"/>
      <c r="S37" s="202"/>
      <c r="T37" s="208"/>
      <c r="U37" s="208"/>
      <c r="V37" s="208"/>
      <c r="W37" s="208"/>
      <c r="X37" s="208"/>
      <c r="Y37" s="208"/>
      <c r="Z37" s="226"/>
    </row>
    <row r="38" spans="1:26" s="398" customFormat="1" ht="18" customHeight="1">
      <c r="A38" s="276"/>
      <c r="B38" s="767" t="s">
        <v>898</v>
      </c>
      <c r="C38" s="767"/>
      <c r="D38" s="767"/>
      <c r="E38" s="767"/>
      <c r="F38" s="767"/>
      <c r="G38" s="767"/>
      <c r="H38" s="767"/>
      <c r="I38" s="767"/>
      <c r="J38" s="767"/>
      <c r="K38" s="767"/>
      <c r="L38" s="767"/>
      <c r="M38" s="767"/>
      <c r="N38" s="437"/>
      <c r="O38" s="437"/>
      <c r="P38" s="437"/>
      <c r="Q38" s="437"/>
      <c r="R38" s="437"/>
      <c r="S38" s="202"/>
      <c r="T38" s="208"/>
      <c r="U38" s="208"/>
      <c r="V38" s="208"/>
      <c r="W38" s="208"/>
      <c r="X38" s="208"/>
      <c r="Y38" s="208"/>
      <c r="Z38" s="226"/>
    </row>
    <row r="39" spans="1:26" s="398" customFormat="1" ht="18" customHeight="1">
      <c r="A39" s="276"/>
      <c r="B39" s="767" t="s">
        <v>161</v>
      </c>
      <c r="C39" s="767"/>
      <c r="D39" s="767"/>
      <c r="E39" s="767"/>
      <c r="F39" s="767"/>
      <c r="G39" s="767"/>
      <c r="H39" s="767"/>
      <c r="I39" s="767"/>
      <c r="J39" s="767"/>
      <c r="K39" s="767"/>
      <c r="L39" s="767"/>
      <c r="M39" s="767"/>
      <c r="N39" s="437"/>
      <c r="O39" s="437"/>
      <c r="P39" s="437"/>
      <c r="Q39" s="437"/>
      <c r="R39" s="437"/>
      <c r="S39" s="202"/>
      <c r="T39" s="208"/>
      <c r="U39" s="208"/>
      <c r="V39" s="208"/>
      <c r="W39" s="208"/>
      <c r="X39" s="208"/>
      <c r="Y39" s="208"/>
      <c r="Z39" s="226"/>
    </row>
    <row r="40" spans="1:26" s="398" customFormat="1" ht="18" customHeight="1">
      <c r="A40" s="276"/>
      <c r="B40" s="767" t="s">
        <v>621</v>
      </c>
      <c r="C40" s="767"/>
      <c r="D40" s="767"/>
      <c r="E40" s="767"/>
      <c r="F40" s="767"/>
      <c r="G40" s="767"/>
      <c r="H40" s="767"/>
      <c r="I40" s="767"/>
      <c r="J40" s="767"/>
      <c r="K40" s="767"/>
      <c r="L40" s="767"/>
      <c r="M40" s="767"/>
      <c r="N40" s="437"/>
      <c r="O40" s="437"/>
      <c r="P40" s="437"/>
      <c r="Q40" s="437"/>
      <c r="R40" s="437"/>
      <c r="S40" s="202"/>
      <c r="T40" s="208"/>
      <c r="U40" s="208"/>
      <c r="V40" s="208"/>
      <c r="W40" s="208"/>
      <c r="X40" s="208"/>
      <c r="Y40" s="208"/>
      <c r="Z40" s="226"/>
    </row>
    <row r="41" spans="1:26" s="398" customFormat="1" ht="18" customHeight="1">
      <c r="A41" s="276"/>
      <c r="B41" s="767" t="s">
        <v>901</v>
      </c>
      <c r="C41" s="767"/>
      <c r="D41" s="767"/>
      <c r="E41" s="767"/>
      <c r="F41" s="767"/>
      <c r="G41" s="767"/>
      <c r="H41" s="767"/>
      <c r="I41" s="767"/>
      <c r="J41" s="767"/>
      <c r="K41" s="767"/>
      <c r="L41" s="767"/>
      <c r="M41" s="767"/>
      <c r="N41" s="437"/>
      <c r="O41" s="437"/>
      <c r="P41" s="437"/>
      <c r="Q41" s="437"/>
      <c r="R41" s="437"/>
      <c r="S41" s="202"/>
      <c r="T41" s="208"/>
      <c r="U41" s="208"/>
      <c r="V41" s="208"/>
      <c r="W41" s="208"/>
      <c r="X41" s="208"/>
      <c r="Y41" s="208"/>
      <c r="Z41" s="226"/>
    </row>
    <row r="42" spans="1:26" s="398" customFormat="1" ht="18" customHeight="1">
      <c r="A42" s="276"/>
      <c r="B42" s="220" t="s">
        <v>70</v>
      </c>
      <c r="C42" s="149"/>
      <c r="D42" s="149"/>
      <c r="E42" s="149"/>
      <c r="F42" s="149"/>
      <c r="G42" s="149"/>
      <c r="H42" s="149"/>
      <c r="I42" s="149"/>
      <c r="J42" s="149"/>
      <c r="K42" s="149"/>
      <c r="L42" s="149"/>
      <c r="M42" s="442"/>
      <c r="N42" s="202"/>
      <c r="O42" s="208"/>
      <c r="P42" s="208"/>
      <c r="Q42" s="208"/>
      <c r="R42" s="226"/>
      <c r="S42" s="202"/>
      <c r="T42" s="208"/>
      <c r="U42" s="208"/>
      <c r="V42" s="208"/>
      <c r="W42" s="208"/>
      <c r="X42" s="208"/>
      <c r="Y42" s="208"/>
      <c r="Z42" s="226"/>
    </row>
    <row r="43" spans="1:26" s="398" customFormat="1" ht="18" customHeight="1">
      <c r="A43" s="276"/>
      <c r="B43" s="767" t="s">
        <v>432</v>
      </c>
      <c r="C43" s="767"/>
      <c r="D43" s="767"/>
      <c r="E43" s="767"/>
      <c r="F43" s="767"/>
      <c r="G43" s="767"/>
      <c r="H43" s="767"/>
      <c r="I43" s="767"/>
      <c r="J43" s="767"/>
      <c r="K43" s="767"/>
      <c r="L43" s="767"/>
      <c r="M43" s="767"/>
      <c r="N43" s="437"/>
      <c r="O43" s="437"/>
      <c r="P43" s="437"/>
      <c r="Q43" s="437"/>
      <c r="R43" s="437"/>
      <c r="S43" s="202"/>
      <c r="T43" s="208"/>
      <c r="U43" s="208"/>
      <c r="V43" s="208"/>
      <c r="W43" s="208"/>
      <c r="X43" s="208"/>
      <c r="Y43" s="208"/>
      <c r="Z43" s="226"/>
    </row>
    <row r="44" spans="1:26" s="398" customFormat="1" ht="18" customHeight="1">
      <c r="A44" s="276"/>
      <c r="B44" s="767" t="s">
        <v>903</v>
      </c>
      <c r="C44" s="767"/>
      <c r="D44" s="767"/>
      <c r="E44" s="767"/>
      <c r="F44" s="767"/>
      <c r="G44" s="767"/>
      <c r="H44" s="767"/>
      <c r="I44" s="767"/>
      <c r="J44" s="767"/>
      <c r="K44" s="767"/>
      <c r="L44" s="767"/>
      <c r="M44" s="767"/>
      <c r="N44" s="437"/>
      <c r="O44" s="437"/>
      <c r="P44" s="437"/>
      <c r="Q44" s="437"/>
      <c r="R44" s="437"/>
      <c r="S44" s="202"/>
      <c r="T44" s="208"/>
      <c r="U44" s="208"/>
      <c r="V44" s="208"/>
      <c r="W44" s="208"/>
      <c r="X44" s="208"/>
      <c r="Y44" s="208"/>
      <c r="Z44" s="226"/>
    </row>
    <row r="45" spans="1:26" s="398" customForma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s="398" customFormat="1" ht="13.5" customHeight="1">
      <c r="A46" s="276"/>
      <c r="B46" s="118" t="s">
        <v>908</v>
      </c>
      <c r="C46" s="132"/>
      <c r="D46" s="132"/>
      <c r="E46" s="132"/>
      <c r="F46" s="132"/>
      <c r="G46" s="132"/>
      <c r="H46" s="132"/>
      <c r="I46" s="132"/>
      <c r="J46" s="132"/>
      <c r="K46" s="132"/>
      <c r="L46" s="132"/>
      <c r="M46" s="132"/>
      <c r="N46" s="132"/>
      <c r="O46" s="132"/>
      <c r="P46" s="132"/>
      <c r="Q46" s="132"/>
      <c r="R46" s="132"/>
      <c r="S46" s="132"/>
      <c r="T46" s="132"/>
      <c r="U46" s="132"/>
      <c r="V46" s="204" t="s">
        <v>13</v>
      </c>
      <c r="W46" s="210" t="s">
        <v>339</v>
      </c>
      <c r="X46" s="210" t="s">
        <v>13</v>
      </c>
      <c r="Y46" s="210" t="s">
        <v>1073</v>
      </c>
      <c r="Z46" s="222"/>
    </row>
    <row r="47" spans="1:26" s="398" customFormat="1">
      <c r="A47" s="276"/>
      <c r="B47" s="120"/>
      <c r="C47" s="134"/>
      <c r="D47" s="134"/>
      <c r="E47" s="134"/>
      <c r="F47" s="134"/>
      <c r="G47" s="134"/>
      <c r="H47" s="134"/>
      <c r="I47" s="134"/>
      <c r="J47" s="134"/>
      <c r="K47" s="134"/>
      <c r="L47" s="134"/>
      <c r="M47" s="134"/>
      <c r="N47" s="134"/>
      <c r="O47" s="134"/>
      <c r="P47" s="134"/>
      <c r="Q47" s="134"/>
      <c r="R47" s="134"/>
      <c r="S47" s="134"/>
      <c r="T47" s="134"/>
      <c r="U47" s="134"/>
      <c r="V47" s="414"/>
      <c r="W47" s="148"/>
      <c r="X47" s="148"/>
      <c r="Y47" s="148"/>
      <c r="Z47" s="469"/>
    </row>
    <row r="48" spans="1:26" s="398" customFormat="1">
      <c r="A48" s="276"/>
      <c r="B48" s="119"/>
      <c r="C48" s="133"/>
      <c r="D48" s="133"/>
      <c r="E48" s="133"/>
      <c r="F48" s="133"/>
      <c r="G48" s="133"/>
      <c r="H48" s="133"/>
      <c r="I48" s="133"/>
      <c r="J48" s="133"/>
      <c r="K48" s="133"/>
      <c r="L48" s="133"/>
      <c r="M48" s="133"/>
      <c r="N48" s="133"/>
      <c r="O48" s="133"/>
      <c r="P48" s="133"/>
      <c r="Q48" s="133"/>
      <c r="R48" s="133"/>
      <c r="S48" s="133"/>
      <c r="T48" s="133"/>
      <c r="U48" s="133"/>
      <c r="V48" s="205"/>
      <c r="W48" s="211"/>
      <c r="X48" s="211"/>
      <c r="Y48" s="211"/>
      <c r="Z48" s="223"/>
    </row>
    <row r="49" spans="1:26" s="398" customFormat="1" ht="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s="398" customFormat="1" ht="13.5" customHeight="1">
      <c r="A50" s="276"/>
      <c r="B50" s="118" t="s">
        <v>911</v>
      </c>
      <c r="C50" s="132"/>
      <c r="D50" s="132"/>
      <c r="E50" s="132"/>
      <c r="F50" s="132"/>
      <c r="G50" s="132"/>
      <c r="H50" s="132"/>
      <c r="I50" s="132"/>
      <c r="J50" s="132"/>
      <c r="K50" s="132"/>
      <c r="L50" s="132"/>
      <c r="M50" s="132"/>
      <c r="N50" s="132"/>
      <c r="O50" s="132"/>
      <c r="P50" s="132"/>
      <c r="Q50" s="132"/>
      <c r="R50" s="132"/>
      <c r="S50" s="132"/>
      <c r="T50" s="132"/>
      <c r="U50" s="132"/>
      <c r="V50" s="204" t="s">
        <v>13</v>
      </c>
      <c r="W50" s="210" t="s">
        <v>339</v>
      </c>
      <c r="X50" s="210" t="s">
        <v>13</v>
      </c>
      <c r="Y50" s="210" t="s">
        <v>1073</v>
      </c>
      <c r="Z50" s="222"/>
    </row>
    <row r="51" spans="1:26" s="398" customFormat="1">
      <c r="A51" s="276"/>
      <c r="B51" s="120"/>
      <c r="C51" s="134"/>
      <c r="D51" s="134"/>
      <c r="E51" s="134"/>
      <c r="F51" s="134"/>
      <c r="G51" s="134"/>
      <c r="H51" s="134"/>
      <c r="I51" s="134"/>
      <c r="J51" s="134"/>
      <c r="K51" s="134"/>
      <c r="L51" s="134"/>
      <c r="M51" s="134"/>
      <c r="N51" s="134"/>
      <c r="O51" s="134"/>
      <c r="P51" s="134"/>
      <c r="Q51" s="134"/>
      <c r="R51" s="134"/>
      <c r="S51" s="134"/>
      <c r="T51" s="134"/>
      <c r="U51" s="134"/>
      <c r="V51" s="414"/>
      <c r="W51" s="148"/>
      <c r="X51" s="148"/>
      <c r="Y51" s="148"/>
      <c r="Z51" s="469"/>
    </row>
    <row r="52" spans="1:26" s="398" customFormat="1">
      <c r="A52" s="276"/>
      <c r="B52" s="119"/>
      <c r="C52" s="133"/>
      <c r="D52" s="133"/>
      <c r="E52" s="133"/>
      <c r="F52" s="133"/>
      <c r="G52" s="133"/>
      <c r="H52" s="133"/>
      <c r="I52" s="133"/>
      <c r="J52" s="133"/>
      <c r="K52" s="133"/>
      <c r="L52" s="133"/>
      <c r="M52" s="133"/>
      <c r="N52" s="133"/>
      <c r="O52" s="133"/>
      <c r="P52" s="133"/>
      <c r="Q52" s="133"/>
      <c r="R52" s="133"/>
      <c r="S52" s="133"/>
      <c r="T52" s="133"/>
      <c r="U52" s="133"/>
      <c r="V52" s="205"/>
      <c r="W52" s="211"/>
      <c r="X52" s="211"/>
      <c r="Y52" s="211"/>
      <c r="Z52" s="223"/>
    </row>
    <row r="53" spans="1:26" s="398" customFormat="1">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s="398" customFormat="1">
      <c r="A54" s="734" t="s">
        <v>10</v>
      </c>
      <c r="B54" s="734"/>
      <c r="C54" s="734"/>
      <c r="D54" s="734"/>
      <c r="E54" s="734"/>
      <c r="F54" s="734"/>
      <c r="G54" s="734"/>
      <c r="H54" s="734"/>
      <c r="I54" s="734"/>
      <c r="J54" s="734"/>
      <c r="K54" s="734"/>
      <c r="L54" s="734"/>
      <c r="M54" s="734"/>
      <c r="N54" s="734"/>
      <c r="O54" s="734"/>
      <c r="P54" s="734"/>
      <c r="Q54" s="734"/>
      <c r="R54" s="734"/>
      <c r="S54" s="734"/>
      <c r="T54" s="734"/>
      <c r="U54" s="734"/>
      <c r="V54" s="734"/>
      <c r="W54" s="734"/>
      <c r="X54" s="734"/>
      <c r="Y54" s="734"/>
      <c r="Z54" s="734"/>
    </row>
    <row r="55" spans="1:26" s="398" customForma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s="764" customFormat="1" ht="18.75" customHeight="1">
      <c r="A56" s="105" t="s">
        <v>244</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s="398" customFormat="1" ht="27" customHeight="1">
      <c r="A57" s="103"/>
      <c r="B57" s="768" t="s">
        <v>116</v>
      </c>
      <c r="C57" s="768"/>
      <c r="D57" s="768"/>
      <c r="E57" s="768"/>
      <c r="F57" s="768"/>
      <c r="G57" s="768"/>
      <c r="H57" s="768"/>
      <c r="I57" s="768"/>
      <c r="J57" s="768"/>
      <c r="K57" s="768"/>
      <c r="L57" s="768"/>
      <c r="M57" s="768"/>
      <c r="N57" s="768"/>
      <c r="O57" s="768"/>
      <c r="P57" s="768"/>
      <c r="Q57" s="768"/>
      <c r="R57" s="768"/>
      <c r="S57" s="768"/>
      <c r="T57" s="768"/>
      <c r="U57" s="768"/>
      <c r="V57" s="771" t="s">
        <v>13</v>
      </c>
      <c r="W57" s="773" t="s">
        <v>339</v>
      </c>
      <c r="X57" s="773" t="s">
        <v>13</v>
      </c>
      <c r="Y57" s="775" t="s">
        <v>1073</v>
      </c>
      <c r="Z57" s="222"/>
    </row>
    <row r="58" spans="1:26" s="398" customFormat="1" ht="27" customHeight="1">
      <c r="A58" s="103"/>
      <c r="B58" s="768"/>
      <c r="C58" s="768"/>
      <c r="D58" s="768"/>
      <c r="E58" s="768"/>
      <c r="F58" s="768"/>
      <c r="G58" s="768"/>
      <c r="H58" s="768"/>
      <c r="I58" s="768"/>
      <c r="J58" s="768"/>
      <c r="K58" s="768"/>
      <c r="L58" s="768"/>
      <c r="M58" s="768"/>
      <c r="N58" s="768"/>
      <c r="O58" s="768"/>
      <c r="P58" s="768"/>
      <c r="Q58" s="768"/>
      <c r="R58" s="768"/>
      <c r="S58" s="768"/>
      <c r="T58" s="768"/>
      <c r="U58" s="768"/>
      <c r="V58" s="772"/>
      <c r="W58" s="774"/>
      <c r="X58" s="774"/>
      <c r="Y58" s="776"/>
      <c r="Z58" s="223"/>
    </row>
    <row r="59" spans="1:26" s="398" customFormat="1" ht="27" customHeight="1">
      <c r="A59" s="103"/>
      <c r="B59" s="768" t="s">
        <v>320</v>
      </c>
      <c r="C59" s="768"/>
      <c r="D59" s="768"/>
      <c r="E59" s="768"/>
      <c r="F59" s="768"/>
      <c r="G59" s="768"/>
      <c r="H59" s="768"/>
      <c r="I59" s="768"/>
      <c r="J59" s="768"/>
      <c r="K59" s="768"/>
      <c r="L59" s="768"/>
      <c r="M59" s="768"/>
      <c r="N59" s="768"/>
      <c r="O59" s="768"/>
      <c r="P59" s="768"/>
      <c r="Q59" s="768"/>
      <c r="R59" s="768"/>
      <c r="S59" s="768"/>
      <c r="T59" s="768"/>
      <c r="U59" s="768"/>
      <c r="V59" s="771" t="s">
        <v>13</v>
      </c>
      <c r="W59" s="773" t="s">
        <v>339</v>
      </c>
      <c r="X59" s="773" t="s">
        <v>13</v>
      </c>
      <c r="Y59" s="775" t="s">
        <v>1073</v>
      </c>
      <c r="Z59" s="222"/>
    </row>
    <row r="60" spans="1:26" s="398" customFormat="1" ht="27" customHeight="1">
      <c r="A60" s="103"/>
      <c r="B60" s="768"/>
      <c r="C60" s="768"/>
      <c r="D60" s="768"/>
      <c r="E60" s="768"/>
      <c r="F60" s="768"/>
      <c r="G60" s="768"/>
      <c r="H60" s="768"/>
      <c r="I60" s="768"/>
      <c r="J60" s="768"/>
      <c r="K60" s="768"/>
      <c r="L60" s="768"/>
      <c r="M60" s="768"/>
      <c r="N60" s="768"/>
      <c r="O60" s="768"/>
      <c r="P60" s="768"/>
      <c r="Q60" s="768"/>
      <c r="R60" s="768"/>
      <c r="S60" s="768"/>
      <c r="T60" s="768"/>
      <c r="U60" s="768"/>
      <c r="V60" s="772"/>
      <c r="W60" s="774"/>
      <c r="X60" s="774"/>
      <c r="Y60" s="776"/>
      <c r="Z60" s="223"/>
    </row>
    <row r="61" spans="1:26" s="398" customForma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sheetData>
  <mergeCells count="107">
    <mergeCell ref="A3:D3"/>
    <mergeCell ref="E3:L3"/>
    <mergeCell ref="N3:R3"/>
    <mergeCell ref="S3:Z3"/>
    <mergeCell ref="A6:Z6"/>
    <mergeCell ref="B10:M10"/>
    <mergeCell ref="N10:R10"/>
    <mergeCell ref="S10:Z10"/>
    <mergeCell ref="B11:M11"/>
    <mergeCell ref="N11:R11"/>
    <mergeCell ref="S11:Z11"/>
    <mergeCell ref="B12:M12"/>
    <mergeCell ref="N12:R12"/>
    <mergeCell ref="S12:Z12"/>
    <mergeCell ref="B13:M13"/>
    <mergeCell ref="N13:R13"/>
    <mergeCell ref="S13:Z13"/>
    <mergeCell ref="B14:M14"/>
    <mergeCell ref="N14:R14"/>
    <mergeCell ref="S14:Z14"/>
    <mergeCell ref="B15:M15"/>
    <mergeCell ref="N15:R15"/>
    <mergeCell ref="S15:Z15"/>
    <mergeCell ref="B16:M16"/>
    <mergeCell ref="N16:R16"/>
    <mergeCell ref="S16:Z16"/>
    <mergeCell ref="B17:M17"/>
    <mergeCell ref="N17:R17"/>
    <mergeCell ref="S17:Z17"/>
    <mergeCell ref="B18:M18"/>
    <mergeCell ref="N18:R18"/>
    <mergeCell ref="S18:Z18"/>
    <mergeCell ref="B19:M19"/>
    <mergeCell ref="N19:R19"/>
    <mergeCell ref="S19:Z19"/>
    <mergeCell ref="B20:M20"/>
    <mergeCell ref="N20:R20"/>
    <mergeCell ref="S20:Z20"/>
    <mergeCell ref="B21:M21"/>
    <mergeCell ref="N21:R21"/>
    <mergeCell ref="S21:Z21"/>
    <mergeCell ref="B22:M22"/>
    <mergeCell ref="N22:R22"/>
    <mergeCell ref="S22:Z22"/>
    <mergeCell ref="B23:M23"/>
    <mergeCell ref="N23:R23"/>
    <mergeCell ref="S23:Z23"/>
    <mergeCell ref="B24:M24"/>
    <mergeCell ref="N24:R24"/>
    <mergeCell ref="S24:Z24"/>
    <mergeCell ref="A31:Z31"/>
    <mergeCell ref="B35:M35"/>
    <mergeCell ref="N35:R35"/>
    <mergeCell ref="S35:Z35"/>
    <mergeCell ref="B36:M36"/>
    <mergeCell ref="N36:R36"/>
    <mergeCell ref="S36:Z36"/>
    <mergeCell ref="B37:M37"/>
    <mergeCell ref="N37:R37"/>
    <mergeCell ref="S37:Z37"/>
    <mergeCell ref="B38:M38"/>
    <mergeCell ref="N38:R38"/>
    <mergeCell ref="S38:Z38"/>
    <mergeCell ref="B39:M39"/>
    <mergeCell ref="N39:R39"/>
    <mergeCell ref="S39:Z39"/>
    <mergeCell ref="B40:M40"/>
    <mergeCell ref="N40:R40"/>
    <mergeCell ref="S40:Z40"/>
    <mergeCell ref="B41:M41"/>
    <mergeCell ref="N41:R41"/>
    <mergeCell ref="S41:Z41"/>
    <mergeCell ref="B42:M42"/>
    <mergeCell ref="N42:R42"/>
    <mergeCell ref="S42:Z42"/>
    <mergeCell ref="B43:M43"/>
    <mergeCell ref="N43:R43"/>
    <mergeCell ref="S43:Z43"/>
    <mergeCell ref="B44:M44"/>
    <mergeCell ref="N44:R44"/>
    <mergeCell ref="S44:Z44"/>
    <mergeCell ref="A54:Z54"/>
    <mergeCell ref="B26:U28"/>
    <mergeCell ref="V26:V28"/>
    <mergeCell ref="W26:W28"/>
    <mergeCell ref="X26:X28"/>
    <mergeCell ref="Y26:Z28"/>
    <mergeCell ref="B46:U48"/>
    <mergeCell ref="V46:V48"/>
    <mergeCell ref="W46:W48"/>
    <mergeCell ref="X46:X48"/>
    <mergeCell ref="Y46:Z48"/>
    <mergeCell ref="B50:U52"/>
    <mergeCell ref="V50:V52"/>
    <mergeCell ref="W50:W52"/>
    <mergeCell ref="X50:X52"/>
    <mergeCell ref="Y50:Z52"/>
    <mergeCell ref="B57:U58"/>
    <mergeCell ref="V57:V58"/>
    <mergeCell ref="W57:W58"/>
    <mergeCell ref="X57:X58"/>
    <mergeCell ref="Y57:Z58"/>
    <mergeCell ref="B59:U60"/>
    <mergeCell ref="V59:V60"/>
    <mergeCell ref="W59:W60"/>
    <mergeCell ref="X59:X60"/>
    <mergeCell ref="Y59:Z60"/>
  </mergeCells>
  <phoneticPr fontId="7"/>
  <dataValidations count="1">
    <dataValidation type="list" allowBlank="1" showDropDown="0" showInputMessage="1" showErrorMessage="1" sqref="X26 V26 X50 V50 X57:X60 V57:V60 X46 V46">
      <formula1>"□,■"</formula1>
    </dataValidation>
  </dataValidations>
  <printOptions horizontalCentered="1" verticalCentered="1"/>
  <pageMargins left="0.39370078740157483" right="0.39370078740157483" top="0.78740157480314965" bottom="0" header="0.51181102362204722" footer="0.51181102362204722"/>
  <pageSetup paperSize="9" scale="89" fitToWidth="1" fitToHeight="1" orientation="portrait" usePrinterDefaults="1" r:id="rId1"/>
  <headerFooter alignWithMargins="0">
    <oddHeader xml:space="preserve">&amp;R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O54"/>
  <sheetViews>
    <sheetView view="pageBreakPreview" zoomScaleSheetLayoutView="100" workbookViewId="0"/>
  </sheetViews>
  <sheetFormatPr defaultRowHeight="13.5"/>
  <cols>
    <col min="1" max="1" width="5.625" style="105" customWidth="1"/>
    <col min="2" max="2" width="21" style="105" customWidth="1"/>
    <col min="3" max="3" width="1.625" style="105" customWidth="1"/>
    <col min="4" max="4" width="6.83203125" style="105" customWidth="1"/>
    <col min="5" max="5" width="13" style="105" customWidth="1"/>
    <col min="6" max="7" width="9.83203125" style="105" customWidth="1"/>
    <col min="8" max="8" width="7.625" style="105" customWidth="1"/>
    <col min="9" max="9" width="7.6640625" style="105" customWidth="1"/>
    <col min="10" max="12" width="9.83203125" style="105" customWidth="1"/>
    <col min="13" max="13" width="7.625" style="105" customWidth="1"/>
    <col min="14" max="15" width="1.625" style="105" customWidth="1"/>
    <col min="16" max="16384" width="9" style="105" customWidth="1"/>
  </cols>
  <sheetData>
    <row r="1" spans="1:15" ht="15.95" customHeight="1">
      <c r="B1" s="105" t="s">
        <v>1059</v>
      </c>
      <c r="N1" s="723"/>
      <c r="O1" s="225"/>
    </row>
    <row r="2" spans="1:15" ht="15.95" customHeight="1">
      <c r="A2" s="107" t="s">
        <v>914</v>
      </c>
      <c r="B2" s="107"/>
      <c r="C2" s="107"/>
      <c r="D2" s="107"/>
      <c r="E2" s="107"/>
      <c r="F2" s="107"/>
      <c r="G2" s="107"/>
      <c r="H2" s="107"/>
      <c r="I2" s="107"/>
      <c r="J2" s="107"/>
      <c r="K2" s="107"/>
      <c r="L2" s="107"/>
      <c r="M2" s="107"/>
      <c r="N2" s="107"/>
    </row>
    <row r="3" spans="1:15" ht="7.5" customHeight="1"/>
    <row r="4" spans="1:15" ht="20.25" customHeight="1">
      <c r="A4" s="220" t="s">
        <v>605</v>
      </c>
      <c r="B4" s="442"/>
      <c r="C4" s="420"/>
      <c r="D4" s="149"/>
      <c r="E4" s="149"/>
      <c r="F4" s="149"/>
      <c r="G4" s="149"/>
      <c r="H4" s="149"/>
      <c r="I4" s="149"/>
      <c r="J4" s="149"/>
      <c r="K4" s="149"/>
      <c r="L4" s="149"/>
      <c r="M4" s="149"/>
      <c r="N4" s="442"/>
    </row>
    <row r="5" spans="1:15" ht="20.25" customHeight="1">
      <c r="A5" s="220" t="s">
        <v>512</v>
      </c>
      <c r="B5" s="442"/>
      <c r="C5" s="340"/>
      <c r="D5" s="208" t="s">
        <v>13</v>
      </c>
      <c r="E5" s="439" t="s">
        <v>24</v>
      </c>
      <c r="F5" s="439"/>
      <c r="G5" s="439"/>
      <c r="H5" s="208" t="s">
        <v>13</v>
      </c>
      <c r="I5" s="286" t="s">
        <v>291</v>
      </c>
      <c r="J5" s="439"/>
      <c r="K5" s="439"/>
      <c r="L5" s="439"/>
      <c r="M5" s="439"/>
      <c r="N5" s="297"/>
    </row>
    <row r="6" spans="1:15" ht="20.25" customHeight="1">
      <c r="A6" s="220" t="s">
        <v>355</v>
      </c>
      <c r="B6" s="442"/>
      <c r="C6" s="420"/>
      <c r="D6" s="420"/>
      <c r="E6" s="420"/>
      <c r="F6" s="420"/>
      <c r="G6" s="420"/>
      <c r="H6" s="781"/>
      <c r="I6" s="782"/>
      <c r="J6" s="420" t="s">
        <v>215</v>
      </c>
      <c r="K6" s="420"/>
      <c r="L6" s="420"/>
      <c r="M6" s="420"/>
      <c r="N6" s="426"/>
    </row>
    <row r="7" spans="1:15" ht="18" customHeight="1">
      <c r="A7" s="118" t="s">
        <v>62</v>
      </c>
      <c r="B7" s="162"/>
      <c r="C7" s="339"/>
      <c r="D7" s="339"/>
      <c r="E7" s="339"/>
      <c r="F7" s="339"/>
      <c r="G7" s="339"/>
      <c r="H7" s="781"/>
      <c r="I7" s="782"/>
      <c r="J7" s="339" t="s">
        <v>215</v>
      </c>
      <c r="K7" s="339"/>
      <c r="L7" s="339"/>
      <c r="M7" s="339"/>
      <c r="N7" s="735"/>
    </row>
    <row r="8" spans="1:15" ht="7.5" customHeight="1">
      <c r="A8" s="120"/>
      <c r="B8" s="163"/>
      <c r="C8" s="421"/>
      <c r="D8" s="421"/>
      <c r="E8" s="421"/>
      <c r="F8" s="421"/>
      <c r="G8" s="421"/>
      <c r="H8" s="421"/>
      <c r="I8" s="421"/>
      <c r="J8" s="421"/>
      <c r="K8" s="421"/>
      <c r="L8" s="421"/>
      <c r="M8" s="421"/>
      <c r="N8" s="427"/>
    </row>
    <row r="9" spans="1:15" ht="18" customHeight="1">
      <c r="A9" s="120"/>
      <c r="B9" s="163"/>
      <c r="C9" s="421"/>
      <c r="D9" s="202" t="s">
        <v>656</v>
      </c>
      <c r="E9" s="208"/>
      <c r="F9" s="208"/>
      <c r="G9" s="226"/>
      <c r="H9" s="437" t="s">
        <v>314</v>
      </c>
      <c r="I9" s="202" t="s">
        <v>656</v>
      </c>
      <c r="J9" s="208"/>
      <c r="K9" s="208"/>
      <c r="L9" s="226"/>
      <c r="M9" s="437" t="s">
        <v>314</v>
      </c>
      <c r="N9" s="427"/>
    </row>
    <row r="10" spans="1:15" ht="16.5" customHeight="1">
      <c r="A10" s="120"/>
      <c r="B10" s="163"/>
      <c r="C10" s="421"/>
      <c r="D10" s="778">
        <v>1</v>
      </c>
      <c r="E10" s="437"/>
      <c r="F10" s="437"/>
      <c r="G10" s="437"/>
      <c r="H10" s="778"/>
      <c r="I10" s="778">
        <v>16</v>
      </c>
      <c r="J10" s="202"/>
      <c r="K10" s="208"/>
      <c r="L10" s="226"/>
      <c r="M10" s="778"/>
      <c r="N10" s="427"/>
    </row>
    <row r="11" spans="1:15" ht="16.5" customHeight="1">
      <c r="A11" s="733"/>
      <c r="B11" s="444"/>
      <c r="C11" s="421"/>
      <c r="D11" s="778">
        <v>2</v>
      </c>
      <c r="E11" s="202"/>
      <c r="F11" s="208"/>
      <c r="G11" s="226"/>
      <c r="H11" s="778"/>
      <c r="I11" s="778">
        <v>17</v>
      </c>
      <c r="J11" s="202"/>
      <c r="K11" s="208"/>
      <c r="L11" s="226"/>
      <c r="M11" s="778"/>
      <c r="N11" s="427"/>
    </row>
    <row r="12" spans="1:15" ht="16.5" customHeight="1">
      <c r="A12" s="433"/>
      <c r="B12" s="427"/>
      <c r="C12" s="421"/>
      <c r="D12" s="778">
        <v>3</v>
      </c>
      <c r="E12" s="202"/>
      <c r="F12" s="208"/>
      <c r="G12" s="226"/>
      <c r="H12" s="778"/>
      <c r="I12" s="778">
        <v>18</v>
      </c>
      <c r="J12" s="202"/>
      <c r="K12" s="208"/>
      <c r="L12" s="226"/>
      <c r="M12" s="778"/>
      <c r="N12" s="427"/>
    </row>
    <row r="13" spans="1:15" ht="16.5" customHeight="1">
      <c r="A13" s="433"/>
      <c r="B13" s="427"/>
      <c r="C13" s="421"/>
      <c r="D13" s="778">
        <v>4</v>
      </c>
      <c r="E13" s="202"/>
      <c r="F13" s="208"/>
      <c r="G13" s="226"/>
      <c r="H13" s="778"/>
      <c r="I13" s="778">
        <v>19</v>
      </c>
      <c r="J13" s="202"/>
      <c r="K13" s="208"/>
      <c r="L13" s="226"/>
      <c r="M13" s="778"/>
      <c r="N13" s="427"/>
    </row>
    <row r="14" spans="1:15" ht="16.5" customHeight="1">
      <c r="A14" s="433"/>
      <c r="B14" s="427"/>
      <c r="C14" s="421"/>
      <c r="D14" s="778">
        <v>5</v>
      </c>
      <c r="E14" s="202"/>
      <c r="F14" s="208"/>
      <c r="G14" s="226"/>
      <c r="H14" s="778"/>
      <c r="I14" s="778">
        <v>20</v>
      </c>
      <c r="J14" s="202"/>
      <c r="K14" s="208"/>
      <c r="L14" s="226"/>
      <c r="M14" s="778"/>
      <c r="N14" s="427"/>
    </row>
    <row r="15" spans="1:15" ht="16.5" customHeight="1">
      <c r="A15" s="433"/>
      <c r="B15" s="427"/>
      <c r="C15" s="421"/>
      <c r="D15" s="778">
        <v>6</v>
      </c>
      <c r="E15" s="202"/>
      <c r="F15" s="208"/>
      <c r="G15" s="226"/>
      <c r="H15" s="778"/>
      <c r="I15" s="778">
        <v>21</v>
      </c>
      <c r="J15" s="202"/>
      <c r="K15" s="208"/>
      <c r="L15" s="226"/>
      <c r="M15" s="778"/>
      <c r="N15" s="427"/>
    </row>
    <row r="16" spans="1:15" ht="16.5" customHeight="1">
      <c r="A16" s="433"/>
      <c r="B16" s="427"/>
      <c r="C16" s="421"/>
      <c r="D16" s="778">
        <v>7</v>
      </c>
      <c r="E16" s="202"/>
      <c r="F16" s="208"/>
      <c r="G16" s="226"/>
      <c r="H16" s="778"/>
      <c r="I16" s="778">
        <v>22</v>
      </c>
      <c r="J16" s="202"/>
      <c r="K16" s="208"/>
      <c r="L16" s="226"/>
      <c r="M16" s="778"/>
      <c r="N16" s="427"/>
    </row>
    <row r="17" spans="1:14" ht="16.5" customHeight="1">
      <c r="A17" s="433"/>
      <c r="B17" s="427"/>
      <c r="C17" s="421"/>
      <c r="D17" s="778">
        <v>8</v>
      </c>
      <c r="E17" s="202"/>
      <c r="F17" s="208"/>
      <c r="G17" s="226"/>
      <c r="H17" s="778"/>
      <c r="I17" s="778">
        <v>23</v>
      </c>
      <c r="J17" s="202"/>
      <c r="K17" s="208"/>
      <c r="L17" s="226"/>
      <c r="M17" s="778"/>
      <c r="N17" s="427"/>
    </row>
    <row r="18" spans="1:14" ht="16.5" customHeight="1">
      <c r="A18" s="433"/>
      <c r="B18" s="427"/>
      <c r="C18" s="421"/>
      <c r="D18" s="778">
        <v>9</v>
      </c>
      <c r="E18" s="202"/>
      <c r="F18" s="208"/>
      <c r="G18" s="226"/>
      <c r="H18" s="778"/>
      <c r="I18" s="778">
        <v>24</v>
      </c>
      <c r="J18" s="202"/>
      <c r="K18" s="208"/>
      <c r="L18" s="226"/>
      <c r="M18" s="778"/>
      <c r="N18" s="427"/>
    </row>
    <row r="19" spans="1:14" ht="16.5" customHeight="1">
      <c r="A19" s="433"/>
      <c r="B19" s="427"/>
      <c r="C19" s="421"/>
      <c r="D19" s="778">
        <v>10</v>
      </c>
      <c r="E19" s="202"/>
      <c r="F19" s="208"/>
      <c r="G19" s="226"/>
      <c r="H19" s="778"/>
      <c r="I19" s="778">
        <v>25</v>
      </c>
      <c r="J19" s="202"/>
      <c r="K19" s="208"/>
      <c r="L19" s="226"/>
      <c r="M19" s="778"/>
      <c r="N19" s="427"/>
    </row>
    <row r="20" spans="1:14" ht="16.5" customHeight="1">
      <c r="A20" s="433"/>
      <c r="B20" s="427"/>
      <c r="C20" s="421"/>
      <c r="D20" s="778">
        <v>11</v>
      </c>
      <c r="E20" s="202"/>
      <c r="F20" s="208"/>
      <c r="G20" s="226"/>
      <c r="H20" s="778"/>
      <c r="I20" s="778">
        <v>26</v>
      </c>
      <c r="J20" s="202"/>
      <c r="K20" s="208"/>
      <c r="L20" s="226"/>
      <c r="M20" s="778"/>
      <c r="N20" s="427"/>
    </row>
    <row r="21" spans="1:14" ht="16.5" customHeight="1">
      <c r="A21" s="433"/>
      <c r="B21" s="427"/>
      <c r="C21" s="421"/>
      <c r="D21" s="778">
        <v>12</v>
      </c>
      <c r="E21" s="202"/>
      <c r="F21" s="208"/>
      <c r="G21" s="226"/>
      <c r="H21" s="778"/>
      <c r="I21" s="778">
        <v>27</v>
      </c>
      <c r="J21" s="202"/>
      <c r="K21" s="208"/>
      <c r="L21" s="226"/>
      <c r="M21" s="778"/>
      <c r="N21" s="427"/>
    </row>
    <row r="22" spans="1:14" ht="16.5" customHeight="1">
      <c r="A22" s="433"/>
      <c r="B22" s="427"/>
      <c r="C22" s="421"/>
      <c r="D22" s="778">
        <v>13</v>
      </c>
      <c r="E22" s="202"/>
      <c r="F22" s="208"/>
      <c r="G22" s="226"/>
      <c r="H22" s="778"/>
      <c r="I22" s="778">
        <v>28</v>
      </c>
      <c r="J22" s="202"/>
      <c r="K22" s="208"/>
      <c r="L22" s="226"/>
      <c r="M22" s="778"/>
      <c r="N22" s="427"/>
    </row>
    <row r="23" spans="1:14" ht="16.5" customHeight="1">
      <c r="A23" s="433"/>
      <c r="B23" s="427"/>
      <c r="C23" s="421"/>
      <c r="D23" s="778">
        <v>14</v>
      </c>
      <c r="E23" s="202"/>
      <c r="F23" s="208"/>
      <c r="G23" s="226"/>
      <c r="H23" s="778"/>
      <c r="I23" s="778">
        <v>29</v>
      </c>
      <c r="J23" s="202"/>
      <c r="K23" s="208"/>
      <c r="L23" s="226"/>
      <c r="M23" s="778"/>
      <c r="N23" s="427"/>
    </row>
    <row r="24" spans="1:14" ht="16.5" customHeight="1">
      <c r="A24" s="433"/>
      <c r="B24" s="427"/>
      <c r="C24" s="421"/>
      <c r="D24" s="778">
        <v>15</v>
      </c>
      <c r="E24" s="202"/>
      <c r="F24" s="208"/>
      <c r="G24" s="226"/>
      <c r="H24" s="778"/>
      <c r="I24" s="778"/>
      <c r="J24" s="202"/>
      <c r="K24" s="208"/>
      <c r="L24" s="226"/>
      <c r="M24" s="778"/>
      <c r="N24" s="427"/>
    </row>
    <row r="25" spans="1:14" ht="7.5" customHeight="1">
      <c r="A25" s="777"/>
      <c r="B25" s="736"/>
      <c r="C25" s="340"/>
      <c r="D25" s="340"/>
      <c r="E25" s="340"/>
      <c r="F25" s="340"/>
      <c r="G25" s="340"/>
      <c r="H25" s="340"/>
      <c r="I25" s="340"/>
      <c r="J25" s="340"/>
      <c r="K25" s="340"/>
      <c r="L25" s="340"/>
      <c r="M25" s="340"/>
      <c r="N25" s="736"/>
    </row>
    <row r="26" spans="1:14" ht="15.95" customHeight="1">
      <c r="A26" s="118" t="s">
        <v>1336</v>
      </c>
      <c r="B26" s="162"/>
      <c r="C26" s="118" t="s">
        <v>920</v>
      </c>
      <c r="D26" s="132"/>
      <c r="E26" s="162"/>
      <c r="F26" s="779" t="s">
        <v>694</v>
      </c>
      <c r="G26" s="204"/>
      <c r="H26" s="210"/>
      <c r="I26" s="210"/>
      <c r="J26" s="210"/>
      <c r="K26" s="210"/>
      <c r="L26" s="210"/>
      <c r="M26" s="210"/>
      <c r="N26" s="222"/>
    </row>
    <row r="27" spans="1:14" ht="15.95" customHeight="1">
      <c r="A27" s="120"/>
      <c r="B27" s="163"/>
      <c r="C27" s="120"/>
      <c r="D27" s="134"/>
      <c r="E27" s="163"/>
      <c r="F27" s="780"/>
      <c r="G27" s="205"/>
      <c r="H27" s="211"/>
      <c r="I27" s="211"/>
      <c r="J27" s="211"/>
      <c r="K27" s="211"/>
      <c r="L27" s="211"/>
      <c r="M27" s="211"/>
      <c r="N27" s="223"/>
    </row>
    <row r="28" spans="1:14" ht="18" customHeight="1">
      <c r="A28" s="120"/>
      <c r="B28" s="163"/>
      <c r="C28" s="119"/>
      <c r="D28" s="133"/>
      <c r="E28" s="161"/>
      <c r="F28" s="437" t="s">
        <v>406</v>
      </c>
      <c r="G28" s="202"/>
      <c r="H28" s="208"/>
      <c r="I28" s="208"/>
      <c r="J28" s="208"/>
      <c r="K28" s="208"/>
      <c r="L28" s="208"/>
      <c r="M28" s="208"/>
      <c r="N28" s="226"/>
    </row>
    <row r="29" spans="1:14" ht="18" customHeight="1">
      <c r="A29" s="777"/>
      <c r="B29" s="736"/>
      <c r="C29" s="202" t="s">
        <v>922</v>
      </c>
      <c r="D29" s="208"/>
      <c r="E29" s="208"/>
      <c r="F29" s="226"/>
      <c r="G29" s="202"/>
      <c r="H29" s="208"/>
      <c r="I29" s="208"/>
      <c r="J29" s="208"/>
      <c r="K29" s="208"/>
      <c r="L29" s="208"/>
      <c r="M29" s="208"/>
      <c r="N29" s="226"/>
    </row>
    <row r="30" spans="1:14" ht="18" customHeight="1">
      <c r="A30" s="118" t="s">
        <v>1241</v>
      </c>
      <c r="B30" s="162"/>
      <c r="C30" s="421"/>
      <c r="D30" s="148" t="s">
        <v>923</v>
      </c>
      <c r="E30" s="438" t="s">
        <v>924</v>
      </c>
      <c r="F30" s="438"/>
      <c r="G30" s="438"/>
      <c r="H30" s="438"/>
      <c r="I30" s="438"/>
      <c r="J30" s="438"/>
      <c r="K30" s="438"/>
      <c r="L30" s="438"/>
      <c r="M30" s="438"/>
      <c r="N30" s="296"/>
    </row>
    <row r="31" spans="1:14" ht="18" customHeight="1">
      <c r="A31" s="120"/>
      <c r="B31" s="163"/>
      <c r="C31" s="421"/>
      <c r="D31" s="421"/>
      <c r="E31" s="706" t="s">
        <v>493</v>
      </c>
      <c r="F31" s="706"/>
      <c r="G31" s="706"/>
      <c r="H31" s="673"/>
      <c r="I31" s="673"/>
      <c r="J31" s="706" t="s">
        <v>928</v>
      </c>
      <c r="K31" s="706"/>
      <c r="L31" s="706"/>
      <c r="M31" s="421"/>
      <c r="N31" s="427"/>
    </row>
    <row r="32" spans="1:14" ht="18" customHeight="1">
      <c r="A32" s="120"/>
      <c r="B32" s="163"/>
      <c r="C32" s="421"/>
      <c r="D32" s="421"/>
      <c r="E32" s="706" t="s">
        <v>784</v>
      </c>
      <c r="F32" s="706"/>
      <c r="G32" s="706"/>
      <c r="H32" s="668"/>
      <c r="I32" s="668"/>
      <c r="J32" s="706" t="s">
        <v>930</v>
      </c>
      <c r="K32" s="706"/>
      <c r="L32" s="706"/>
      <c r="M32" s="421"/>
      <c r="N32" s="427"/>
    </row>
    <row r="33" spans="1:15" ht="18" customHeight="1">
      <c r="A33" s="120"/>
      <c r="B33" s="163"/>
      <c r="C33" s="421"/>
      <c r="D33" s="148" t="s">
        <v>438</v>
      </c>
      <c r="E33" s="286" t="s">
        <v>925</v>
      </c>
      <c r="F33" s="286"/>
      <c r="G33" s="286"/>
      <c r="H33" s="286"/>
      <c r="I33" s="286"/>
      <c r="J33" s="286"/>
      <c r="K33" s="286"/>
      <c r="L33" s="286"/>
      <c r="M33" s="286"/>
      <c r="N33" s="467"/>
    </row>
    <row r="34" spans="1:15" ht="18" customHeight="1">
      <c r="A34" s="433"/>
      <c r="B34" s="427"/>
      <c r="C34" s="421"/>
      <c r="D34" s="421"/>
      <c r="E34" s="421" t="s">
        <v>479</v>
      </c>
      <c r="F34" s="421"/>
      <c r="G34" s="421"/>
      <c r="H34" s="421"/>
      <c r="I34" s="421"/>
      <c r="J34" s="421"/>
      <c r="K34" s="421"/>
      <c r="L34" s="421"/>
      <c r="M34" s="421"/>
      <c r="N34" s="427"/>
    </row>
    <row r="35" spans="1:15" ht="18" customHeight="1">
      <c r="A35" s="433"/>
      <c r="B35" s="427"/>
      <c r="C35" s="421"/>
      <c r="D35" s="421"/>
      <c r="E35" s="706" t="s">
        <v>493</v>
      </c>
      <c r="F35" s="706"/>
      <c r="G35" s="706"/>
      <c r="H35" s="673"/>
      <c r="I35" s="673"/>
      <c r="J35" s="706" t="s">
        <v>928</v>
      </c>
      <c r="K35" s="706"/>
      <c r="L35" s="706"/>
      <c r="M35" s="421"/>
      <c r="N35" s="427"/>
    </row>
    <row r="36" spans="1:15" ht="18" customHeight="1">
      <c r="A36" s="433"/>
      <c r="B36" s="427"/>
      <c r="C36" s="421"/>
      <c r="D36" s="421"/>
      <c r="E36" s="706" t="s">
        <v>784</v>
      </c>
      <c r="F36" s="706"/>
      <c r="G36" s="706"/>
      <c r="H36" s="668"/>
      <c r="I36" s="668"/>
      <c r="J36" s="706" t="s">
        <v>930</v>
      </c>
      <c r="K36" s="706"/>
      <c r="L36" s="706"/>
      <c r="M36" s="421"/>
      <c r="N36" s="427"/>
    </row>
    <row r="37" spans="1:15" ht="18" customHeight="1">
      <c r="A37" s="433"/>
      <c r="B37" s="427"/>
      <c r="C37" s="421"/>
      <c r="D37" s="421"/>
      <c r="E37" s="421" t="s">
        <v>927</v>
      </c>
      <c r="F37" s="421"/>
      <c r="G37" s="421"/>
      <c r="H37" s="421"/>
      <c r="I37" s="421"/>
      <c r="J37" s="421"/>
      <c r="K37" s="421"/>
      <c r="L37" s="421"/>
      <c r="M37" s="421"/>
      <c r="N37" s="427"/>
    </row>
    <row r="38" spans="1:15" ht="18" customHeight="1">
      <c r="A38" s="433"/>
      <c r="B38" s="427"/>
      <c r="C38" s="421"/>
      <c r="D38" s="421"/>
      <c r="E38" s="706" t="s">
        <v>493</v>
      </c>
      <c r="F38" s="706"/>
      <c r="G38" s="706"/>
      <c r="H38" s="673"/>
      <c r="I38" s="673"/>
      <c r="J38" s="706" t="s">
        <v>928</v>
      </c>
      <c r="K38" s="706"/>
      <c r="L38" s="706"/>
      <c r="M38" s="421"/>
      <c r="N38" s="427"/>
    </row>
    <row r="39" spans="1:15" ht="18" customHeight="1">
      <c r="A39" s="777"/>
      <c r="B39" s="736"/>
      <c r="C39" s="340"/>
      <c r="D39" s="340"/>
      <c r="E39" s="636" t="s">
        <v>784</v>
      </c>
      <c r="F39" s="636"/>
      <c r="G39" s="636"/>
      <c r="H39" s="632"/>
      <c r="I39" s="632"/>
      <c r="J39" s="636" t="s">
        <v>930</v>
      </c>
      <c r="K39" s="636"/>
      <c r="L39" s="636"/>
      <c r="M39" s="340"/>
      <c r="N39" s="736"/>
    </row>
    <row r="40" spans="1:15" ht="21.95" customHeight="1">
      <c r="A40" s="463" t="s">
        <v>915</v>
      </c>
      <c r="B40" s="286"/>
      <c r="C40" s="286"/>
      <c r="D40" s="286"/>
      <c r="E40" s="286"/>
      <c r="F40" s="286"/>
      <c r="G40" s="286"/>
      <c r="H40" s="286"/>
      <c r="I40" s="286"/>
      <c r="J40" s="286"/>
      <c r="K40" s="286"/>
      <c r="L40" s="286"/>
      <c r="M40" s="286"/>
      <c r="N40" s="467"/>
    </row>
    <row r="41" spans="1:15" ht="18" customHeight="1">
      <c r="A41" s="433"/>
      <c r="B41" s="286" t="s">
        <v>916</v>
      </c>
      <c r="C41" s="286"/>
      <c r="D41" s="286"/>
      <c r="E41" s="286"/>
      <c r="F41" s="286"/>
      <c r="G41" s="286"/>
      <c r="H41" s="286"/>
      <c r="I41" s="286"/>
      <c r="J41" s="286"/>
      <c r="K41" s="286"/>
      <c r="L41" s="286"/>
      <c r="M41" s="286"/>
      <c r="N41" s="467"/>
    </row>
    <row r="42" spans="1:15" ht="12" customHeight="1">
      <c r="A42" s="433"/>
      <c r="B42" s="286"/>
      <c r="C42" s="286"/>
      <c r="D42" s="286"/>
      <c r="E42" s="286"/>
      <c r="F42" s="286"/>
      <c r="G42" s="286"/>
      <c r="H42" s="286"/>
      <c r="I42" s="286"/>
      <c r="J42" s="286"/>
      <c r="K42" s="286"/>
      <c r="L42" s="286"/>
      <c r="M42" s="286"/>
      <c r="N42" s="467"/>
    </row>
    <row r="43" spans="1:15" ht="12" customHeight="1">
      <c r="A43" s="433"/>
      <c r="B43" s="286"/>
      <c r="C43" s="286"/>
      <c r="D43" s="286"/>
      <c r="E43" s="148" t="s">
        <v>802</v>
      </c>
      <c r="F43" s="148"/>
      <c r="G43" s="148"/>
      <c r="H43" s="148"/>
      <c r="I43" s="148"/>
      <c r="J43" s="148"/>
      <c r="K43" s="148"/>
      <c r="L43" s="148"/>
      <c r="M43" s="286"/>
      <c r="N43" s="467"/>
    </row>
    <row r="44" spans="1:15" ht="12" customHeight="1">
      <c r="A44" s="777"/>
      <c r="B44" s="340"/>
      <c r="C44" s="340"/>
      <c r="D44" s="340"/>
      <c r="E44" s="340"/>
      <c r="F44" s="340"/>
      <c r="G44" s="340"/>
      <c r="H44" s="340"/>
      <c r="I44" s="340"/>
      <c r="J44" s="340"/>
      <c r="K44" s="340"/>
      <c r="L44" s="340"/>
      <c r="M44" s="340"/>
      <c r="N44" s="736"/>
    </row>
    <row r="45" spans="1:15" s="105" customFormat="1" ht="9.9499999999999993" customHeight="1"/>
    <row r="46" spans="1:15" s="635" customFormat="1" ht="13.5" customHeight="1">
      <c r="A46" s="723" t="s">
        <v>897</v>
      </c>
      <c r="B46" s="462" t="s">
        <v>458</v>
      </c>
      <c r="C46" s="462"/>
      <c r="D46" s="462"/>
      <c r="E46" s="462"/>
      <c r="F46" s="462"/>
      <c r="G46" s="462"/>
      <c r="H46" s="462"/>
      <c r="I46" s="462"/>
      <c r="J46" s="462"/>
      <c r="K46" s="462"/>
      <c r="L46" s="462"/>
      <c r="M46" s="462"/>
      <c r="N46" s="462"/>
      <c r="O46" s="639"/>
    </row>
    <row r="47" spans="1:15" s="635" customFormat="1" ht="13.5" customHeight="1">
      <c r="B47" s="462"/>
      <c r="C47" s="462"/>
      <c r="D47" s="462"/>
      <c r="E47" s="462"/>
      <c r="F47" s="462"/>
      <c r="G47" s="462"/>
      <c r="H47" s="462"/>
      <c r="I47" s="462"/>
      <c r="J47" s="462"/>
      <c r="K47" s="462"/>
      <c r="L47" s="462"/>
      <c r="M47" s="462"/>
      <c r="N47" s="462"/>
      <c r="O47" s="639"/>
    </row>
    <row r="48" spans="1:15" s="635" customFormat="1" ht="13.5" customHeight="1">
      <c r="A48" s="723">
        <v>2</v>
      </c>
      <c r="B48" s="462" t="s">
        <v>812</v>
      </c>
      <c r="C48" s="462"/>
      <c r="D48" s="462"/>
      <c r="E48" s="462"/>
      <c r="F48" s="462"/>
      <c r="G48" s="462"/>
      <c r="H48" s="462"/>
      <c r="I48" s="462"/>
      <c r="J48" s="462"/>
      <c r="K48" s="462"/>
      <c r="L48" s="462"/>
      <c r="M48" s="462"/>
      <c r="N48" s="462"/>
      <c r="O48" s="639"/>
    </row>
    <row r="49" spans="1:15" s="635" customFormat="1" ht="13.5" customHeight="1">
      <c r="B49" s="462"/>
      <c r="C49" s="462"/>
      <c r="D49" s="462"/>
      <c r="E49" s="462"/>
      <c r="F49" s="462"/>
      <c r="G49" s="462"/>
      <c r="H49" s="462"/>
      <c r="I49" s="462"/>
      <c r="J49" s="462"/>
      <c r="K49" s="462"/>
      <c r="L49" s="462"/>
      <c r="M49" s="462"/>
      <c r="N49" s="462"/>
      <c r="O49" s="639"/>
    </row>
    <row r="50" spans="1:15" s="635" customFormat="1" ht="13.5" customHeight="1">
      <c r="A50" s="635">
        <v>3</v>
      </c>
      <c r="B50" s="462" t="s">
        <v>918</v>
      </c>
      <c r="C50" s="462"/>
      <c r="D50" s="462"/>
      <c r="E50" s="462"/>
      <c r="F50" s="462"/>
      <c r="G50" s="462"/>
      <c r="H50" s="462"/>
      <c r="I50" s="462"/>
      <c r="J50" s="462"/>
      <c r="K50" s="462"/>
      <c r="L50" s="462"/>
      <c r="M50" s="462"/>
      <c r="N50" s="462"/>
      <c r="O50" s="639"/>
    </row>
    <row r="51" spans="1:15" s="635" customFormat="1" ht="13.5" customHeight="1">
      <c r="B51" s="462"/>
      <c r="C51" s="462"/>
      <c r="D51" s="462"/>
      <c r="E51" s="462"/>
      <c r="F51" s="462"/>
      <c r="G51" s="462"/>
      <c r="H51" s="462"/>
      <c r="I51" s="462"/>
      <c r="J51" s="462"/>
      <c r="K51" s="462"/>
      <c r="L51" s="462"/>
      <c r="M51" s="462"/>
      <c r="N51" s="462"/>
      <c r="O51" s="639"/>
    </row>
    <row r="52" spans="1:15" s="635" customFormat="1" ht="13.5" customHeight="1">
      <c r="B52" s="462"/>
      <c r="C52" s="462"/>
      <c r="D52" s="462"/>
      <c r="E52" s="462"/>
      <c r="F52" s="462"/>
      <c r="G52" s="462"/>
      <c r="H52" s="462"/>
      <c r="I52" s="462"/>
      <c r="J52" s="462"/>
      <c r="K52" s="462"/>
      <c r="L52" s="462"/>
      <c r="M52" s="462"/>
      <c r="N52" s="462"/>
      <c r="O52" s="639"/>
    </row>
    <row r="53" spans="1:15" s="105" customFormat="1" ht="12" customHeight="1"/>
    <row r="54" spans="1:15" s="105" customFormat="1"/>
  </sheetData>
  <mergeCells count="62">
    <mergeCell ref="A2:N2"/>
    <mergeCell ref="A4:B4"/>
    <mergeCell ref="D4:N4"/>
    <mergeCell ref="A5:B5"/>
    <mergeCell ref="A6:B6"/>
    <mergeCell ref="H6:I6"/>
    <mergeCell ref="H7:I7"/>
    <mergeCell ref="D9:G9"/>
    <mergeCell ref="I9:L9"/>
    <mergeCell ref="E10:G10"/>
    <mergeCell ref="J10:L10"/>
    <mergeCell ref="E11:G11"/>
    <mergeCell ref="J11:L11"/>
    <mergeCell ref="E12:G12"/>
    <mergeCell ref="J12:L12"/>
    <mergeCell ref="E13:G13"/>
    <mergeCell ref="J13:L13"/>
    <mergeCell ref="E14:G14"/>
    <mergeCell ref="J14:L14"/>
    <mergeCell ref="E15:G15"/>
    <mergeCell ref="J15:L15"/>
    <mergeCell ref="E16:G16"/>
    <mergeCell ref="J16:L16"/>
    <mergeCell ref="E17:G17"/>
    <mergeCell ref="J17:L17"/>
    <mergeCell ref="E18:G18"/>
    <mergeCell ref="J18:L18"/>
    <mergeCell ref="E19:G19"/>
    <mergeCell ref="J19:L19"/>
    <mergeCell ref="E20:G20"/>
    <mergeCell ref="J20:L20"/>
    <mergeCell ref="E21:G21"/>
    <mergeCell ref="J21:L21"/>
    <mergeCell ref="E22:G22"/>
    <mergeCell ref="J22:L22"/>
    <mergeCell ref="E23:G23"/>
    <mergeCell ref="J23:L23"/>
    <mergeCell ref="E24:G24"/>
    <mergeCell ref="J24:L24"/>
    <mergeCell ref="G28:N28"/>
    <mergeCell ref="C29:F29"/>
    <mergeCell ref="G29:N29"/>
    <mergeCell ref="E30:N30"/>
    <mergeCell ref="H31:I31"/>
    <mergeCell ref="H32:I32"/>
    <mergeCell ref="E33:N33"/>
    <mergeCell ref="H35:I35"/>
    <mergeCell ref="H36:I36"/>
    <mergeCell ref="H38:I38"/>
    <mergeCell ref="H39:I39"/>
    <mergeCell ref="A40:N40"/>
    <mergeCell ref="B41:N41"/>
    <mergeCell ref="F43:J43"/>
    <mergeCell ref="A7:B10"/>
    <mergeCell ref="A26:B28"/>
    <mergeCell ref="C26:E28"/>
    <mergeCell ref="F26:F27"/>
    <mergeCell ref="G26:N27"/>
    <mergeCell ref="A30:B33"/>
    <mergeCell ref="B46:N47"/>
    <mergeCell ref="B48:N49"/>
    <mergeCell ref="B50:N52"/>
  </mergeCells>
  <phoneticPr fontId="7"/>
  <dataValidations count="1">
    <dataValidation type="list" allowBlank="1" showDropDown="0" showInputMessage="1" showErrorMessage="1" sqref="H5 D5">
      <formula1>"□,■"</formula1>
    </dataValidation>
  </dataValidations>
  <printOptions horizontalCentered="1"/>
  <pageMargins left="0.39370078740157483" right="0.39370078740157483" top="0.78740157480314965" bottom="0" header="0.51181102362204722" footer="0.51181102362204722"/>
  <pageSetup paperSize="9" fitToWidth="1" fitToHeight="1" orientation="portrait" usePrinterDefaults="1"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43"/>
  <sheetViews>
    <sheetView view="pageBreakPreview" zoomScaleSheetLayoutView="100" workbookViewId="0"/>
  </sheetViews>
  <sheetFormatPr defaultRowHeight="13.5"/>
  <cols>
    <col min="1" max="12" width="6.83203125" style="276" customWidth="1"/>
    <col min="13" max="15" width="9.5" style="276" customWidth="1"/>
    <col min="16" max="16" width="6.83203125" style="276" customWidth="1"/>
    <col min="17" max="17" width="10.83203125" style="276" customWidth="1"/>
    <col min="18" max="20" width="6.83203125" style="276" customWidth="1"/>
    <col min="21" max="16384" width="9.33203125" style="276" customWidth="1"/>
  </cols>
  <sheetData>
    <row r="1" spans="1:22" s="105" customFormat="1" ht="15.4" customHeight="1">
      <c r="B1" s="105" t="s">
        <v>454</v>
      </c>
      <c r="Q1" s="723"/>
      <c r="S1" s="723"/>
    </row>
    <row r="2" spans="1:22" s="105" customFormat="1" ht="15.4" customHeight="1">
      <c r="Q2" s="723"/>
    </row>
    <row r="3" spans="1:22" s="105" customFormat="1" ht="22.5" customHeight="1">
      <c r="A3" s="148" t="s">
        <v>268</v>
      </c>
      <c r="B3" s="148"/>
      <c r="C3" s="148"/>
      <c r="D3" s="148"/>
      <c r="E3" s="148"/>
      <c r="F3" s="148"/>
      <c r="G3" s="148"/>
      <c r="H3" s="148"/>
      <c r="I3" s="148"/>
      <c r="J3" s="148"/>
      <c r="K3" s="148"/>
      <c r="L3" s="148"/>
      <c r="M3" s="148"/>
      <c r="N3" s="148"/>
      <c r="O3" s="148"/>
      <c r="P3" s="148"/>
      <c r="Q3" s="148"/>
      <c r="R3" s="148"/>
      <c r="S3" s="148"/>
      <c r="T3" s="148"/>
    </row>
    <row r="4" spans="1:22" s="105" customFormat="1" ht="15.4" customHeight="1"/>
    <row r="5" spans="1:22" s="105" customFormat="1" ht="22.5" customHeight="1">
      <c r="A5" s="202" t="s">
        <v>932</v>
      </c>
      <c r="B5" s="208"/>
      <c r="C5" s="208"/>
      <c r="D5" s="226"/>
      <c r="E5" s="202"/>
      <c r="F5" s="208"/>
      <c r="G5" s="208"/>
      <c r="H5" s="208"/>
      <c r="I5" s="208"/>
      <c r="J5" s="208"/>
      <c r="K5" s="208"/>
      <c r="L5" s="208"/>
      <c r="M5" s="208"/>
      <c r="N5" s="208"/>
      <c r="O5" s="208"/>
      <c r="P5" s="208"/>
      <c r="Q5" s="226"/>
    </row>
    <row r="6" spans="1:22" ht="22.5" customHeight="1">
      <c r="A6" s="779" t="s">
        <v>124</v>
      </c>
      <c r="B6" s="779"/>
      <c r="C6" s="779"/>
      <c r="D6" s="779"/>
      <c r="E6" s="452"/>
      <c r="F6" s="208" t="s">
        <v>13</v>
      </c>
      <c r="G6" s="420" t="s">
        <v>608</v>
      </c>
      <c r="H6" s="420"/>
      <c r="I6" s="420"/>
      <c r="J6" s="208" t="s">
        <v>13</v>
      </c>
      <c r="K6" s="702" t="s">
        <v>952</v>
      </c>
      <c r="L6" s="420"/>
      <c r="M6" s="420"/>
      <c r="N6" s="208" t="s">
        <v>13</v>
      </c>
      <c r="O6" s="420" t="s">
        <v>954</v>
      </c>
      <c r="P6" s="702"/>
      <c r="Q6" s="420"/>
      <c r="R6" s="433"/>
      <c r="S6" s="421"/>
      <c r="T6" s="421"/>
      <c r="U6" s="421"/>
      <c r="V6" s="421"/>
    </row>
    <row r="7" spans="1:22" s="105" customFormat="1" ht="22.5" customHeight="1">
      <c r="A7" s="202" t="s">
        <v>933</v>
      </c>
      <c r="B7" s="208"/>
      <c r="C7" s="208"/>
      <c r="D7" s="226"/>
      <c r="E7" s="790"/>
      <c r="F7" s="791" t="s">
        <v>13</v>
      </c>
      <c r="G7" s="790" t="s">
        <v>24</v>
      </c>
      <c r="H7" s="790"/>
      <c r="I7" s="790"/>
      <c r="J7" s="790"/>
      <c r="K7" s="791" t="s">
        <v>13</v>
      </c>
      <c r="L7" s="340" t="s">
        <v>291</v>
      </c>
      <c r="M7" s="340"/>
      <c r="N7" s="340"/>
      <c r="O7" s="340"/>
      <c r="P7" s="340"/>
      <c r="Q7" s="736"/>
    </row>
    <row r="10" spans="1:22" ht="22.5" customHeight="1">
      <c r="A10" s="276" t="s">
        <v>934</v>
      </c>
    </row>
    <row r="11" spans="1:22" ht="22.5" customHeight="1">
      <c r="B11" s="784" t="s">
        <v>206</v>
      </c>
      <c r="C11" s="452" t="s">
        <v>939</v>
      </c>
      <c r="D11" s="420"/>
      <c r="E11" s="420"/>
      <c r="F11" s="420"/>
      <c r="G11" s="452"/>
      <c r="H11" s="420"/>
      <c r="I11" s="735" t="s">
        <v>215</v>
      </c>
      <c r="J11" s="276" t="s">
        <v>670</v>
      </c>
      <c r="P11" s="276" t="s">
        <v>957</v>
      </c>
    </row>
    <row r="12" spans="1:22" ht="30.6" customHeight="1">
      <c r="B12" s="452" t="s">
        <v>126</v>
      </c>
      <c r="C12" s="786" t="s">
        <v>943</v>
      </c>
      <c r="D12" s="787"/>
      <c r="E12" s="787"/>
      <c r="F12" s="420"/>
      <c r="G12" s="452"/>
      <c r="H12" s="420"/>
      <c r="I12" s="426" t="s">
        <v>215</v>
      </c>
      <c r="J12" s="276" t="s">
        <v>788</v>
      </c>
    </row>
    <row r="13" spans="1:22" ht="22.5" customHeight="1">
      <c r="B13" s="778" t="s">
        <v>280</v>
      </c>
      <c r="C13" s="452" t="s">
        <v>944</v>
      </c>
      <c r="D13" s="420"/>
      <c r="E13" s="420"/>
      <c r="F13" s="420"/>
      <c r="G13" s="452"/>
      <c r="H13" s="420"/>
      <c r="I13" s="426" t="s">
        <v>285</v>
      </c>
      <c r="J13" s="276" t="s">
        <v>949</v>
      </c>
      <c r="O13" s="276" t="s">
        <v>803</v>
      </c>
      <c r="P13" s="276" t="s">
        <v>946</v>
      </c>
    </row>
    <row r="15" spans="1:22">
      <c r="A15" s="276" t="s">
        <v>626</v>
      </c>
    </row>
    <row r="17" spans="2:18">
      <c r="B17" s="276" t="s">
        <v>629</v>
      </c>
      <c r="C17" s="276" t="s">
        <v>945</v>
      </c>
    </row>
    <row r="18" spans="2:18">
      <c r="B18" s="276" t="s">
        <v>627</v>
      </c>
      <c r="C18" s="276" t="s">
        <v>195</v>
      </c>
    </row>
    <row r="19" spans="2:18">
      <c r="B19" s="276" t="s">
        <v>430</v>
      </c>
      <c r="C19" s="291" t="s">
        <v>52</v>
      </c>
      <c r="D19" s="291"/>
      <c r="E19" s="291"/>
      <c r="F19" s="291"/>
      <c r="G19" s="291"/>
      <c r="H19" s="291"/>
      <c r="I19" s="291"/>
      <c r="J19" s="291"/>
      <c r="K19" s="291"/>
      <c r="L19" s="291"/>
      <c r="M19" s="291"/>
      <c r="N19" s="291"/>
      <c r="O19" s="291"/>
      <c r="P19" s="291"/>
      <c r="Q19" s="291"/>
      <c r="R19" s="291"/>
    </row>
    <row r="20" spans="2:18">
      <c r="C20" s="291"/>
      <c r="D20" s="291"/>
      <c r="E20" s="291"/>
      <c r="F20" s="291"/>
      <c r="G20" s="291"/>
      <c r="H20" s="291"/>
      <c r="I20" s="291"/>
      <c r="J20" s="291"/>
      <c r="K20" s="291"/>
      <c r="L20" s="291"/>
      <c r="M20" s="291"/>
      <c r="N20" s="291"/>
      <c r="O20" s="291"/>
      <c r="P20" s="291"/>
      <c r="Q20" s="291"/>
      <c r="R20" s="291"/>
    </row>
    <row r="21" spans="2:18">
      <c r="B21" s="276" t="s">
        <v>625</v>
      </c>
      <c r="C21" s="291" t="s">
        <v>87</v>
      </c>
      <c r="D21" s="291"/>
      <c r="E21" s="291"/>
      <c r="F21" s="291"/>
      <c r="G21" s="291"/>
      <c r="H21" s="291"/>
      <c r="I21" s="291"/>
      <c r="J21" s="291"/>
      <c r="K21" s="291"/>
      <c r="L21" s="291"/>
      <c r="M21" s="291"/>
      <c r="N21" s="291"/>
      <c r="O21" s="291"/>
      <c r="P21" s="291"/>
      <c r="Q21" s="291"/>
      <c r="R21" s="291"/>
    </row>
    <row r="22" spans="2:18">
      <c r="C22" s="291"/>
      <c r="D22" s="291"/>
      <c r="E22" s="291"/>
      <c r="F22" s="291"/>
      <c r="G22" s="291"/>
      <c r="H22" s="291"/>
      <c r="I22" s="291"/>
      <c r="J22" s="291"/>
      <c r="K22" s="291"/>
      <c r="L22" s="291"/>
      <c r="M22" s="291"/>
      <c r="N22" s="291"/>
      <c r="O22" s="291"/>
      <c r="P22" s="291"/>
      <c r="Q22" s="291"/>
      <c r="R22" s="291"/>
    </row>
    <row r="24" spans="2:18" ht="20.25" customHeight="1">
      <c r="B24" s="437" t="s">
        <v>660</v>
      </c>
      <c r="C24" s="437"/>
      <c r="D24" s="437"/>
      <c r="E24" s="437"/>
      <c r="F24" s="437"/>
      <c r="G24" s="437" t="s">
        <v>947</v>
      </c>
      <c r="H24" s="437"/>
      <c r="I24" s="437"/>
      <c r="J24" s="437" t="s">
        <v>951</v>
      </c>
      <c r="K24" s="778"/>
      <c r="L24" s="778"/>
    </row>
    <row r="25" spans="2:18" ht="20.25" customHeight="1">
      <c r="B25" s="778"/>
      <c r="C25" s="778"/>
      <c r="D25" s="778"/>
      <c r="E25" s="778"/>
      <c r="F25" s="778"/>
      <c r="G25" s="778"/>
      <c r="H25" s="778"/>
      <c r="I25" s="778"/>
      <c r="J25" s="437" t="s">
        <v>614</v>
      </c>
      <c r="K25" s="437"/>
      <c r="L25" s="437"/>
      <c r="M25" s="148"/>
      <c r="N25" s="148"/>
      <c r="O25" s="148"/>
      <c r="P25" s="731"/>
      <c r="Q25" s="421"/>
    </row>
    <row r="26" spans="2:18" ht="20.25" customHeight="1">
      <c r="B26" s="778"/>
      <c r="C26" s="778"/>
      <c r="D26" s="778"/>
      <c r="E26" s="778"/>
      <c r="F26" s="778"/>
      <c r="G26" s="778"/>
      <c r="H26" s="778"/>
      <c r="I26" s="778"/>
      <c r="J26" s="437" t="s">
        <v>614</v>
      </c>
      <c r="K26" s="437"/>
      <c r="L26" s="437"/>
      <c r="M26" s="421"/>
      <c r="N26" s="421"/>
      <c r="O26" s="421"/>
      <c r="P26" s="148"/>
      <c r="Q26" s="148"/>
    </row>
    <row r="27" spans="2:18" ht="20.25" customHeight="1">
      <c r="B27" s="778"/>
      <c r="C27" s="778"/>
      <c r="D27" s="778"/>
      <c r="E27" s="778"/>
      <c r="F27" s="778"/>
      <c r="G27" s="778"/>
      <c r="H27" s="778"/>
      <c r="I27" s="778"/>
      <c r="J27" s="437" t="s">
        <v>614</v>
      </c>
      <c r="K27" s="437"/>
      <c r="L27" s="437"/>
      <c r="M27" s="421"/>
      <c r="N27" s="421"/>
      <c r="O27" s="421"/>
      <c r="P27" s="148"/>
      <c r="Q27" s="148"/>
    </row>
    <row r="28" spans="2:18" ht="20.25" customHeight="1">
      <c r="B28" s="778"/>
      <c r="C28" s="778"/>
      <c r="D28" s="778"/>
      <c r="E28" s="778"/>
      <c r="F28" s="778"/>
      <c r="G28" s="778"/>
      <c r="H28" s="778"/>
      <c r="I28" s="778"/>
      <c r="J28" s="437" t="s">
        <v>614</v>
      </c>
      <c r="K28" s="437"/>
      <c r="L28" s="437"/>
      <c r="M28" s="421"/>
      <c r="N28" s="421"/>
      <c r="O28" s="421"/>
      <c r="P28" s="148"/>
      <c r="Q28" s="148"/>
    </row>
    <row r="29" spans="2:18" ht="22.5" customHeight="1">
      <c r="B29" s="778"/>
      <c r="C29" s="778"/>
      <c r="D29" s="778"/>
      <c r="E29" s="778"/>
      <c r="F29" s="778"/>
      <c r="G29" s="778"/>
      <c r="H29" s="778"/>
      <c r="I29" s="778"/>
      <c r="J29" s="437" t="s">
        <v>614</v>
      </c>
      <c r="K29" s="437"/>
      <c r="L29" s="437"/>
      <c r="M29" s="421"/>
      <c r="N29" s="421"/>
      <c r="O29" s="421"/>
      <c r="P29" s="148"/>
      <c r="Q29" s="148"/>
    </row>
    <row r="30" spans="2:18">
      <c r="B30" s="276" t="s">
        <v>937</v>
      </c>
    </row>
    <row r="33" spans="1:17">
      <c r="B33" s="785" t="s">
        <v>938</v>
      </c>
      <c r="C33" s="339"/>
      <c r="D33" s="339"/>
      <c r="E33" s="339"/>
      <c r="F33" s="339"/>
      <c r="G33" s="339"/>
      <c r="H33" s="784"/>
      <c r="I33" s="339"/>
      <c r="J33" s="735" t="s">
        <v>215</v>
      </c>
    </row>
    <row r="34" spans="1:17">
      <c r="B34" s="433"/>
      <c r="C34" s="421"/>
      <c r="D34" s="421"/>
      <c r="E34" s="421"/>
      <c r="F34" s="421"/>
      <c r="G34" s="421"/>
      <c r="H34" s="433"/>
      <c r="I34" s="421"/>
      <c r="J34" s="427"/>
    </row>
    <row r="35" spans="1:17">
      <c r="B35" s="777"/>
      <c r="C35" s="340"/>
      <c r="D35" s="340"/>
      <c r="E35" s="340"/>
      <c r="F35" s="340"/>
      <c r="G35" s="340"/>
      <c r="H35" s="777"/>
      <c r="I35" s="340"/>
      <c r="J35" s="736"/>
    </row>
    <row r="38" spans="1:17" ht="36.4" customHeight="1">
      <c r="B38" s="437" t="s">
        <v>428</v>
      </c>
      <c r="C38" s="437"/>
      <c r="D38" s="788" t="s">
        <v>436</v>
      </c>
      <c r="E38" s="788"/>
      <c r="F38" s="788"/>
      <c r="G38" s="788"/>
      <c r="H38" s="788"/>
      <c r="I38" s="788"/>
      <c r="J38" s="788"/>
      <c r="K38" s="788"/>
      <c r="L38" s="788"/>
      <c r="M38" s="792" t="s">
        <v>555</v>
      </c>
      <c r="N38" s="794"/>
      <c r="O38" s="796"/>
      <c r="P38" s="798" t="s">
        <v>445</v>
      </c>
      <c r="Q38" s="800"/>
    </row>
    <row r="39" spans="1:17" ht="39.4" customHeight="1">
      <c r="B39" s="437"/>
      <c r="C39" s="437"/>
      <c r="D39" s="789" t="s">
        <v>816</v>
      </c>
      <c r="E39" s="789"/>
      <c r="F39" s="789"/>
      <c r="G39" s="789"/>
      <c r="H39" s="789"/>
      <c r="I39" s="789"/>
      <c r="J39" s="789"/>
      <c r="K39" s="789"/>
      <c r="L39" s="789"/>
      <c r="M39" s="793" t="s">
        <v>1337</v>
      </c>
      <c r="N39" s="795"/>
      <c r="O39" s="797"/>
      <c r="P39" s="799" t="s">
        <v>445</v>
      </c>
      <c r="Q39" s="801"/>
    </row>
    <row r="40" spans="1:17" ht="34.15" customHeight="1">
      <c r="B40" s="437" t="s">
        <v>546</v>
      </c>
      <c r="C40" s="437"/>
      <c r="D40" s="788" t="s">
        <v>436</v>
      </c>
      <c r="E40" s="788"/>
      <c r="F40" s="788"/>
      <c r="G40" s="788"/>
      <c r="H40" s="788"/>
      <c r="I40" s="788"/>
      <c r="J40" s="788"/>
      <c r="K40" s="788"/>
      <c r="L40" s="788"/>
      <c r="M40" s="792" t="s">
        <v>649</v>
      </c>
      <c r="N40" s="794"/>
      <c r="O40" s="796"/>
      <c r="P40" s="798" t="s">
        <v>445</v>
      </c>
      <c r="Q40" s="800"/>
    </row>
    <row r="41" spans="1:17" ht="40.700000000000003" customHeight="1">
      <c r="B41" s="437"/>
      <c r="C41" s="437"/>
      <c r="D41" s="789" t="s">
        <v>816</v>
      </c>
      <c r="E41" s="789"/>
      <c r="F41" s="789"/>
      <c r="G41" s="789"/>
      <c r="H41" s="789"/>
      <c r="I41" s="789"/>
      <c r="J41" s="789"/>
      <c r="K41" s="789"/>
      <c r="L41" s="789"/>
      <c r="M41" s="793" t="s">
        <v>574</v>
      </c>
      <c r="N41" s="795"/>
      <c r="O41" s="797"/>
      <c r="P41" s="799" t="s">
        <v>445</v>
      </c>
      <c r="Q41" s="801"/>
    </row>
    <row r="43" spans="1:17">
      <c r="A43" s="783" t="s">
        <v>935</v>
      </c>
    </row>
  </sheetData>
  <mergeCells count="48">
    <mergeCell ref="A3:T3"/>
    <mergeCell ref="A5:D5"/>
    <mergeCell ref="E5:Q5"/>
    <mergeCell ref="A6:D6"/>
    <mergeCell ref="A7:D7"/>
    <mergeCell ref="C11:F11"/>
    <mergeCell ref="G11:H11"/>
    <mergeCell ref="C12:F12"/>
    <mergeCell ref="G12:H12"/>
    <mergeCell ref="C13:F13"/>
    <mergeCell ref="G13:H13"/>
    <mergeCell ref="B24:F24"/>
    <mergeCell ref="G24:I24"/>
    <mergeCell ref="J24:L24"/>
    <mergeCell ref="B25:F25"/>
    <mergeCell ref="G25:I25"/>
    <mergeCell ref="J25:L25"/>
    <mergeCell ref="B26:F26"/>
    <mergeCell ref="G26:I26"/>
    <mergeCell ref="J26:L26"/>
    <mergeCell ref="B27:F27"/>
    <mergeCell ref="G27:I27"/>
    <mergeCell ref="J27:L27"/>
    <mergeCell ref="B28:F28"/>
    <mergeCell ref="G28:I28"/>
    <mergeCell ref="J28:L28"/>
    <mergeCell ref="B29:F29"/>
    <mergeCell ref="G29:I29"/>
    <mergeCell ref="J29:L29"/>
    <mergeCell ref="D38:L38"/>
    <mergeCell ref="M38:O38"/>
    <mergeCell ref="P38:Q38"/>
    <mergeCell ref="D39:L39"/>
    <mergeCell ref="M39:O39"/>
    <mergeCell ref="P39:Q39"/>
    <mergeCell ref="D40:L40"/>
    <mergeCell ref="M40:O40"/>
    <mergeCell ref="P40:Q40"/>
    <mergeCell ref="D41:L41"/>
    <mergeCell ref="M41:O41"/>
    <mergeCell ref="P41:Q41"/>
    <mergeCell ref="C19:R20"/>
    <mergeCell ref="C21:R22"/>
    <mergeCell ref="B33:G35"/>
    <mergeCell ref="H33:I35"/>
    <mergeCell ref="J33:J35"/>
    <mergeCell ref="B38:C39"/>
    <mergeCell ref="B40:C41"/>
  </mergeCells>
  <phoneticPr fontId="7"/>
  <dataValidations count="1">
    <dataValidation type="list" allowBlank="1" showDropDown="0" showInputMessage="1" showErrorMessage="1" sqref="K7 N6 F6:F7 J6">
      <formula1>"□,■"</formula1>
    </dataValidation>
  </dataValidations>
  <printOptions horizontalCentered="1"/>
  <pageMargins left="0.39370078740157483" right="0.39370078740157483" top="0.78740157480314965" bottom="0" header="0.51181102362204722" footer="0.51181102362204722"/>
  <pageSetup paperSize="9" scale="90"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2:Z46"/>
  <sheetViews>
    <sheetView view="pageBreakPreview" zoomScaleSheetLayoutView="100" workbookViewId="0">
      <selection activeCell="B2" sqref="B2"/>
    </sheetView>
  </sheetViews>
  <sheetFormatPr defaultColWidth="3.5" defaultRowHeight="13.5"/>
  <cols>
    <col min="1" max="1" width="2.375" style="103" customWidth="1"/>
    <col min="2" max="2" width="3" style="278" customWidth="1"/>
    <col min="3" max="7" width="4.1640625" style="103" customWidth="1"/>
    <col min="8" max="22" width="5.1640625" style="103" customWidth="1"/>
    <col min="23" max="25" width="6.33203125" style="103" customWidth="1"/>
    <col min="26" max="26" width="5.1640625" style="103" customWidth="1"/>
    <col min="27" max="16384" width="3.5" style="103"/>
  </cols>
  <sheetData>
    <row r="2" spans="2:26">
      <c r="B2" s="103" t="s">
        <v>1481</v>
      </c>
    </row>
    <row r="4" spans="2:26">
      <c r="B4" s="278" t="s">
        <v>31</v>
      </c>
      <c r="C4" s="278"/>
      <c r="D4" s="278"/>
      <c r="E4" s="278"/>
      <c r="F4" s="278"/>
      <c r="G4" s="278"/>
      <c r="H4" s="278"/>
      <c r="I4" s="278"/>
      <c r="J4" s="278"/>
      <c r="K4" s="278"/>
      <c r="L4" s="278"/>
      <c r="M4" s="278"/>
      <c r="N4" s="278"/>
      <c r="O4" s="278"/>
      <c r="P4" s="278"/>
      <c r="Q4" s="278"/>
      <c r="R4" s="278"/>
      <c r="S4" s="278"/>
      <c r="T4" s="278"/>
      <c r="U4" s="278"/>
      <c r="V4" s="278"/>
      <c r="W4" s="278"/>
      <c r="X4" s="278"/>
      <c r="Y4" s="278"/>
    </row>
    <row r="6" spans="2:26" ht="30" customHeight="1">
      <c r="B6" s="202">
        <v>1</v>
      </c>
      <c r="C6" s="420" t="s">
        <v>138</v>
      </c>
      <c r="D6" s="238"/>
      <c r="E6" s="238"/>
      <c r="F6" s="238"/>
      <c r="G6" s="261"/>
      <c r="H6" s="220"/>
      <c r="I6" s="149"/>
      <c r="J6" s="149"/>
      <c r="K6" s="149"/>
      <c r="L6" s="149"/>
      <c r="M6" s="149"/>
      <c r="N6" s="149"/>
      <c r="O6" s="149"/>
      <c r="P6" s="149"/>
      <c r="Q6" s="149"/>
      <c r="R6" s="149"/>
      <c r="S6" s="149"/>
      <c r="T6" s="149"/>
      <c r="U6" s="149"/>
      <c r="V6" s="149"/>
      <c r="W6" s="149"/>
      <c r="X6" s="149"/>
      <c r="Y6" s="442"/>
    </row>
    <row r="7" spans="2:26" ht="30" customHeight="1">
      <c r="B7" s="202">
        <v>2</v>
      </c>
      <c r="C7" s="420" t="s">
        <v>124</v>
      </c>
      <c r="D7" s="420"/>
      <c r="E7" s="420"/>
      <c r="F7" s="420"/>
      <c r="G7" s="426"/>
      <c r="H7" s="202" t="s">
        <v>13</v>
      </c>
      <c r="I7" s="420" t="s">
        <v>477</v>
      </c>
      <c r="J7" s="420"/>
      <c r="K7" s="420"/>
      <c r="L7" s="420"/>
      <c r="M7" s="208" t="s">
        <v>13</v>
      </c>
      <c r="N7" s="420" t="s">
        <v>352</v>
      </c>
      <c r="O7" s="420"/>
      <c r="P7" s="420"/>
      <c r="Q7" s="420"/>
      <c r="R7" s="208" t="s">
        <v>13</v>
      </c>
      <c r="S7" s="420" t="s">
        <v>481</v>
      </c>
      <c r="T7" s="420"/>
      <c r="U7" s="420"/>
      <c r="V7" s="420"/>
      <c r="W7" s="420"/>
      <c r="X7" s="420"/>
      <c r="Y7" s="426"/>
    </row>
    <row r="8" spans="2:26" ht="30" customHeight="1">
      <c r="B8" s="414">
        <v>3</v>
      </c>
      <c r="C8" s="421" t="s">
        <v>786</v>
      </c>
      <c r="D8" s="421"/>
      <c r="E8" s="421"/>
      <c r="F8" s="421"/>
      <c r="G8" s="427"/>
      <c r="H8" s="148" t="s">
        <v>13</v>
      </c>
      <c r="I8" s="286" t="s">
        <v>469</v>
      </c>
      <c r="J8" s="421"/>
      <c r="K8" s="421"/>
      <c r="L8" s="421"/>
      <c r="M8" s="421"/>
      <c r="N8" s="421"/>
      <c r="O8" s="421"/>
      <c r="P8" s="148" t="s">
        <v>13</v>
      </c>
      <c r="Q8" s="286" t="s">
        <v>117</v>
      </c>
      <c r="R8" s="421"/>
      <c r="S8" s="421"/>
      <c r="T8" s="421"/>
      <c r="U8" s="421"/>
      <c r="V8" s="421"/>
      <c r="W8" s="421"/>
      <c r="X8" s="421"/>
      <c r="Y8" s="427"/>
    </row>
    <row r="9" spans="2:26" ht="30" customHeight="1">
      <c r="B9" s="414"/>
      <c r="C9" s="421"/>
      <c r="D9" s="421"/>
      <c r="E9" s="421"/>
      <c r="F9" s="421"/>
      <c r="G9" s="427"/>
      <c r="H9" s="148" t="s">
        <v>13</v>
      </c>
      <c r="I9" s="286" t="s">
        <v>100</v>
      </c>
      <c r="J9" s="421"/>
      <c r="K9" s="421"/>
      <c r="L9" s="421"/>
      <c r="M9" s="421"/>
      <c r="N9" s="421"/>
      <c r="O9" s="421"/>
      <c r="P9" s="148" t="s">
        <v>13</v>
      </c>
      <c r="Q9" s="286" t="s">
        <v>800</v>
      </c>
      <c r="R9" s="421"/>
      <c r="S9" s="421"/>
      <c r="T9" s="421"/>
      <c r="U9" s="421"/>
      <c r="V9" s="421"/>
      <c r="W9" s="421"/>
      <c r="X9" s="421"/>
      <c r="Y9" s="427"/>
    </row>
    <row r="10" spans="2:26" ht="30" customHeight="1">
      <c r="B10" s="414"/>
      <c r="C10" s="421"/>
      <c r="D10" s="421"/>
      <c r="E10" s="421"/>
      <c r="F10" s="421"/>
      <c r="G10" s="427"/>
      <c r="H10" s="148" t="s">
        <v>13</v>
      </c>
      <c r="I10" s="286" t="s">
        <v>787</v>
      </c>
      <c r="J10" s="421"/>
      <c r="K10" s="421"/>
      <c r="L10" s="421"/>
      <c r="M10" s="421"/>
      <c r="N10" s="421"/>
      <c r="O10" s="421"/>
      <c r="P10" s="421"/>
      <c r="Q10" s="286"/>
      <c r="R10" s="421"/>
      <c r="S10" s="421"/>
      <c r="T10" s="421"/>
      <c r="U10" s="421"/>
      <c r="V10" s="421"/>
      <c r="W10" s="421"/>
      <c r="X10" s="421"/>
      <c r="Y10" s="427"/>
    </row>
    <row r="11" spans="2:26">
      <c r="B11" s="236"/>
      <c r="C11" s="422"/>
      <c r="D11" s="422"/>
      <c r="E11" s="422"/>
      <c r="F11" s="422"/>
      <c r="G11" s="428"/>
      <c r="H11" s="432"/>
      <c r="I11" s="422"/>
      <c r="J11" s="422"/>
      <c r="K11" s="422"/>
      <c r="L11" s="422"/>
      <c r="M11" s="422"/>
      <c r="N11" s="422"/>
      <c r="O11" s="422"/>
      <c r="P11" s="422"/>
      <c r="Q11" s="422"/>
      <c r="R11" s="422"/>
      <c r="S11" s="422"/>
      <c r="T11" s="422"/>
      <c r="U11" s="422"/>
      <c r="V11" s="422"/>
      <c r="W11" s="422"/>
      <c r="X11" s="422"/>
      <c r="Y11" s="428"/>
      <c r="Z11" s="424"/>
    </row>
    <row r="12" spans="2:26" ht="29.25" customHeight="1">
      <c r="B12" s="415">
        <v>4</v>
      </c>
      <c r="C12" s="142" t="s">
        <v>634</v>
      </c>
      <c r="D12" s="142"/>
      <c r="E12" s="142"/>
      <c r="F12" s="142"/>
      <c r="G12" s="216"/>
      <c r="H12" s="433" t="s">
        <v>334</v>
      </c>
      <c r="I12" s="421"/>
      <c r="J12" s="424"/>
      <c r="K12" s="424"/>
      <c r="L12" s="424"/>
      <c r="M12" s="424"/>
      <c r="N12" s="424"/>
      <c r="O12" s="424"/>
      <c r="P12" s="424"/>
      <c r="Q12" s="424"/>
      <c r="R12" s="424"/>
      <c r="S12" s="424"/>
      <c r="T12" s="424"/>
      <c r="U12" s="424"/>
      <c r="V12" s="424"/>
      <c r="W12" s="424"/>
      <c r="X12" s="424"/>
      <c r="Y12" s="430"/>
      <c r="Z12" s="424"/>
    </row>
    <row r="13" spans="2:26" ht="19.5" customHeight="1">
      <c r="B13" s="416"/>
      <c r="C13" s="424"/>
      <c r="D13" s="424"/>
      <c r="E13" s="424"/>
      <c r="F13" s="424"/>
      <c r="G13" s="430"/>
      <c r="H13" s="434"/>
      <c r="I13" s="421" t="s">
        <v>565</v>
      </c>
      <c r="J13" s="421"/>
      <c r="K13" s="421"/>
      <c r="L13" s="421"/>
      <c r="M13" s="421"/>
      <c r="N13" s="421"/>
      <c r="O13" s="421"/>
      <c r="P13" s="421"/>
      <c r="Q13" s="421"/>
      <c r="R13" s="421"/>
      <c r="S13" s="421"/>
      <c r="T13" s="421"/>
      <c r="U13" s="421"/>
      <c r="V13" s="424"/>
      <c r="W13" s="424"/>
      <c r="X13" s="424"/>
      <c r="Y13" s="430"/>
      <c r="Z13" s="424"/>
    </row>
    <row r="14" spans="2:26" ht="12" customHeight="1">
      <c r="B14" s="416"/>
      <c r="C14" s="424"/>
      <c r="D14" s="424"/>
      <c r="E14" s="424"/>
      <c r="F14" s="424"/>
      <c r="G14" s="430"/>
      <c r="H14" s="434"/>
      <c r="I14" s="437" t="s">
        <v>431</v>
      </c>
      <c r="J14" s="437"/>
      <c r="K14" s="437"/>
      <c r="L14" s="437"/>
      <c r="M14" s="437"/>
      <c r="N14" s="437"/>
      <c r="O14" s="437"/>
      <c r="P14" s="437"/>
      <c r="Q14" s="204" t="s">
        <v>802</v>
      </c>
      <c r="R14" s="210"/>
      <c r="S14" s="210"/>
      <c r="T14" s="210"/>
      <c r="U14" s="210"/>
      <c r="V14" s="210"/>
      <c r="W14" s="222"/>
      <c r="X14" s="424"/>
      <c r="Y14" s="430"/>
      <c r="Z14" s="424"/>
    </row>
    <row r="15" spans="2:26" ht="12" customHeight="1">
      <c r="B15" s="416"/>
      <c r="C15" s="424"/>
      <c r="D15" s="424"/>
      <c r="E15" s="424"/>
      <c r="F15" s="424"/>
      <c r="G15" s="430"/>
      <c r="H15" s="434"/>
      <c r="I15" s="437"/>
      <c r="J15" s="437"/>
      <c r="K15" s="437"/>
      <c r="L15" s="437"/>
      <c r="M15" s="437"/>
      <c r="N15" s="437"/>
      <c r="O15" s="437"/>
      <c r="P15" s="437"/>
      <c r="Q15" s="205"/>
      <c r="R15" s="211"/>
      <c r="S15" s="211"/>
      <c r="T15" s="211"/>
      <c r="U15" s="211"/>
      <c r="V15" s="211"/>
      <c r="W15" s="223"/>
      <c r="X15" s="424"/>
      <c r="Y15" s="430"/>
      <c r="Z15" s="424"/>
    </row>
    <row r="16" spans="2:26" ht="12" customHeight="1">
      <c r="B16" s="416"/>
      <c r="C16" s="424"/>
      <c r="D16" s="424"/>
      <c r="E16" s="424"/>
      <c r="F16" s="424"/>
      <c r="G16" s="430"/>
      <c r="H16" s="434"/>
      <c r="I16" s="437" t="s">
        <v>673</v>
      </c>
      <c r="J16" s="437"/>
      <c r="K16" s="437"/>
      <c r="L16" s="437"/>
      <c r="M16" s="437"/>
      <c r="N16" s="437"/>
      <c r="O16" s="437"/>
      <c r="P16" s="437"/>
      <c r="Q16" s="302"/>
      <c r="R16" s="438"/>
      <c r="S16" s="438"/>
      <c r="T16" s="438"/>
      <c r="U16" s="438"/>
      <c r="V16" s="438"/>
      <c r="W16" s="296"/>
      <c r="X16" s="424"/>
      <c r="Y16" s="430"/>
      <c r="Z16" s="424"/>
    </row>
    <row r="17" spans="2:26" ht="12" customHeight="1">
      <c r="B17" s="416"/>
      <c r="C17" s="424"/>
      <c r="D17" s="424"/>
      <c r="E17" s="424"/>
      <c r="F17" s="424"/>
      <c r="G17" s="430"/>
      <c r="H17" s="434"/>
      <c r="I17" s="437"/>
      <c r="J17" s="437"/>
      <c r="K17" s="437"/>
      <c r="L17" s="437"/>
      <c r="M17" s="437"/>
      <c r="N17" s="437"/>
      <c r="O17" s="437"/>
      <c r="P17" s="437"/>
      <c r="Q17" s="303"/>
      <c r="R17" s="439"/>
      <c r="S17" s="439"/>
      <c r="T17" s="439"/>
      <c r="U17" s="439"/>
      <c r="V17" s="439"/>
      <c r="W17" s="297"/>
      <c r="X17" s="424"/>
      <c r="Y17" s="430"/>
      <c r="Z17" s="424"/>
    </row>
    <row r="18" spans="2:26" ht="12" customHeight="1">
      <c r="B18" s="416"/>
      <c r="C18" s="424"/>
      <c r="D18" s="424"/>
      <c r="E18" s="424"/>
      <c r="F18" s="424"/>
      <c r="G18" s="430"/>
      <c r="H18" s="434"/>
      <c r="I18" s="437" t="s">
        <v>789</v>
      </c>
      <c r="J18" s="437"/>
      <c r="K18" s="437"/>
      <c r="L18" s="437"/>
      <c r="M18" s="437"/>
      <c r="N18" s="437"/>
      <c r="O18" s="437"/>
      <c r="P18" s="437"/>
      <c r="Q18" s="302"/>
      <c r="R18" s="438"/>
      <c r="S18" s="438"/>
      <c r="T18" s="438"/>
      <c r="U18" s="438"/>
      <c r="V18" s="438"/>
      <c r="W18" s="296"/>
      <c r="X18" s="424"/>
      <c r="Y18" s="430"/>
      <c r="Z18" s="424"/>
    </row>
    <row r="19" spans="2:26" ht="12" customHeight="1">
      <c r="B19" s="416"/>
      <c r="C19" s="424"/>
      <c r="D19" s="424"/>
      <c r="E19" s="424"/>
      <c r="F19" s="424"/>
      <c r="G19" s="430"/>
      <c r="H19" s="434"/>
      <c r="I19" s="437"/>
      <c r="J19" s="437"/>
      <c r="K19" s="437"/>
      <c r="L19" s="437"/>
      <c r="M19" s="437"/>
      <c r="N19" s="437"/>
      <c r="O19" s="437"/>
      <c r="P19" s="437"/>
      <c r="Q19" s="303"/>
      <c r="R19" s="439"/>
      <c r="S19" s="439"/>
      <c r="T19" s="439"/>
      <c r="U19" s="439"/>
      <c r="V19" s="439"/>
      <c r="W19" s="297"/>
      <c r="X19" s="424"/>
      <c r="Y19" s="430"/>
      <c r="Z19" s="424"/>
    </row>
    <row r="20" spans="2:26" ht="12" customHeight="1">
      <c r="B20" s="416"/>
      <c r="C20" s="424"/>
      <c r="D20" s="424"/>
      <c r="E20" s="424"/>
      <c r="F20" s="424"/>
      <c r="G20" s="430"/>
      <c r="H20" s="434"/>
      <c r="I20" s="437" t="s">
        <v>791</v>
      </c>
      <c r="J20" s="437"/>
      <c r="K20" s="437"/>
      <c r="L20" s="437"/>
      <c r="M20" s="437"/>
      <c r="N20" s="437"/>
      <c r="O20" s="437"/>
      <c r="P20" s="437"/>
      <c r="Q20" s="302"/>
      <c r="R20" s="438"/>
      <c r="S20" s="438"/>
      <c r="T20" s="438"/>
      <c r="U20" s="438"/>
      <c r="V20" s="438"/>
      <c r="W20" s="296"/>
      <c r="X20" s="424"/>
      <c r="Y20" s="430"/>
      <c r="Z20" s="424"/>
    </row>
    <row r="21" spans="2:26" ht="12" customHeight="1">
      <c r="B21" s="416"/>
      <c r="C21" s="424"/>
      <c r="D21" s="424"/>
      <c r="E21" s="424"/>
      <c r="F21" s="424"/>
      <c r="G21" s="430"/>
      <c r="H21" s="434"/>
      <c r="I21" s="437"/>
      <c r="J21" s="437"/>
      <c r="K21" s="437"/>
      <c r="L21" s="437"/>
      <c r="M21" s="437"/>
      <c r="N21" s="437"/>
      <c r="O21" s="437"/>
      <c r="P21" s="437"/>
      <c r="Q21" s="303"/>
      <c r="R21" s="439"/>
      <c r="S21" s="439"/>
      <c r="T21" s="439"/>
      <c r="U21" s="439"/>
      <c r="V21" s="439"/>
      <c r="W21" s="297"/>
      <c r="X21" s="424"/>
      <c r="Y21" s="430"/>
      <c r="Z21" s="424"/>
    </row>
    <row r="22" spans="2:26" ht="12" customHeight="1">
      <c r="B22" s="416"/>
      <c r="C22" s="424"/>
      <c r="D22" s="424"/>
      <c r="E22" s="424"/>
      <c r="F22" s="424"/>
      <c r="G22" s="430"/>
      <c r="H22" s="434"/>
      <c r="I22" s="437" t="s">
        <v>776</v>
      </c>
      <c r="J22" s="437"/>
      <c r="K22" s="437"/>
      <c r="L22" s="437"/>
      <c r="M22" s="437"/>
      <c r="N22" s="437"/>
      <c r="O22" s="437"/>
      <c r="P22" s="437"/>
      <c r="Q22" s="302"/>
      <c r="R22" s="438"/>
      <c r="S22" s="438"/>
      <c r="T22" s="438"/>
      <c r="U22" s="438"/>
      <c r="V22" s="438"/>
      <c r="W22" s="296"/>
      <c r="X22" s="424"/>
      <c r="Y22" s="430"/>
      <c r="Z22" s="424"/>
    </row>
    <row r="23" spans="2:26" ht="12" customHeight="1">
      <c r="B23" s="416"/>
      <c r="C23" s="424"/>
      <c r="D23" s="424"/>
      <c r="E23" s="424"/>
      <c r="F23" s="424"/>
      <c r="G23" s="430"/>
      <c r="H23" s="434"/>
      <c r="I23" s="437"/>
      <c r="J23" s="437"/>
      <c r="K23" s="437"/>
      <c r="L23" s="437"/>
      <c r="M23" s="437"/>
      <c r="N23" s="437"/>
      <c r="O23" s="437"/>
      <c r="P23" s="437"/>
      <c r="Q23" s="303"/>
      <c r="R23" s="439"/>
      <c r="S23" s="439"/>
      <c r="T23" s="439"/>
      <c r="U23" s="439"/>
      <c r="V23" s="439"/>
      <c r="W23" s="297"/>
      <c r="X23" s="424"/>
      <c r="Y23" s="430"/>
      <c r="Z23" s="424"/>
    </row>
    <row r="24" spans="2:26" ht="12" customHeight="1">
      <c r="B24" s="416"/>
      <c r="C24" s="424"/>
      <c r="D24" s="424"/>
      <c r="E24" s="424"/>
      <c r="F24" s="424"/>
      <c r="G24" s="430"/>
      <c r="H24" s="434"/>
      <c r="I24" s="204" t="s">
        <v>139</v>
      </c>
      <c r="J24" s="210"/>
      <c r="K24" s="210"/>
      <c r="L24" s="210"/>
      <c r="M24" s="210"/>
      <c r="N24" s="210"/>
      <c r="O24" s="210"/>
      <c r="P24" s="222"/>
      <c r="Q24" s="302"/>
      <c r="R24" s="438"/>
      <c r="S24" s="438"/>
      <c r="T24" s="438"/>
      <c r="U24" s="438"/>
      <c r="V24" s="438"/>
      <c r="W24" s="296"/>
      <c r="X24" s="424"/>
      <c r="Y24" s="430"/>
      <c r="Z24" s="424"/>
    </row>
    <row r="25" spans="2:26" ht="12" customHeight="1">
      <c r="B25" s="416"/>
      <c r="C25" s="424"/>
      <c r="D25" s="424"/>
      <c r="E25" s="424"/>
      <c r="F25" s="424"/>
      <c r="G25" s="430"/>
      <c r="H25" s="434"/>
      <c r="I25" s="205"/>
      <c r="J25" s="211"/>
      <c r="K25" s="211"/>
      <c r="L25" s="211"/>
      <c r="M25" s="211"/>
      <c r="N25" s="211"/>
      <c r="O25" s="211"/>
      <c r="P25" s="223"/>
      <c r="Q25" s="303"/>
      <c r="R25" s="439"/>
      <c r="S25" s="439"/>
      <c r="T25" s="439"/>
      <c r="U25" s="439"/>
      <c r="V25" s="439"/>
      <c r="W25" s="297"/>
      <c r="X25" s="424"/>
      <c r="Y25" s="430"/>
      <c r="Z25" s="424"/>
    </row>
    <row r="26" spans="2:26" ht="12" customHeight="1">
      <c r="B26" s="416"/>
      <c r="C26" s="424"/>
      <c r="D26" s="424"/>
      <c r="E26" s="424"/>
      <c r="F26" s="424"/>
      <c r="G26" s="430"/>
      <c r="H26" s="434"/>
      <c r="I26" s="204"/>
      <c r="J26" s="210"/>
      <c r="K26" s="210"/>
      <c r="L26" s="210"/>
      <c r="M26" s="210"/>
      <c r="N26" s="210"/>
      <c r="O26" s="210"/>
      <c r="P26" s="222"/>
      <c r="Q26" s="302"/>
      <c r="R26" s="438"/>
      <c r="S26" s="438"/>
      <c r="T26" s="438"/>
      <c r="U26" s="438"/>
      <c r="V26" s="438"/>
      <c r="W26" s="296"/>
      <c r="X26" s="424"/>
      <c r="Y26" s="430"/>
      <c r="Z26" s="424"/>
    </row>
    <row r="27" spans="2:26" ht="12" customHeight="1">
      <c r="B27" s="416"/>
      <c r="C27" s="424"/>
      <c r="D27" s="424"/>
      <c r="E27" s="424"/>
      <c r="F27" s="424"/>
      <c r="G27" s="430"/>
      <c r="H27" s="434"/>
      <c r="I27" s="205"/>
      <c r="J27" s="211"/>
      <c r="K27" s="211"/>
      <c r="L27" s="211"/>
      <c r="M27" s="211"/>
      <c r="N27" s="211"/>
      <c r="O27" s="211"/>
      <c r="P27" s="223"/>
      <c r="Q27" s="303"/>
      <c r="R27" s="439"/>
      <c r="S27" s="439"/>
      <c r="T27" s="439"/>
      <c r="U27" s="439"/>
      <c r="V27" s="439"/>
      <c r="W27" s="297"/>
      <c r="X27" s="424"/>
      <c r="Y27" s="430"/>
      <c r="Z27" s="424"/>
    </row>
    <row r="28" spans="2:26" ht="12" customHeight="1">
      <c r="B28" s="416"/>
      <c r="C28" s="424"/>
      <c r="D28" s="424"/>
      <c r="E28" s="424"/>
      <c r="F28" s="424"/>
      <c r="G28" s="430"/>
      <c r="H28" s="434"/>
      <c r="I28" s="437"/>
      <c r="J28" s="437"/>
      <c r="K28" s="437"/>
      <c r="L28" s="437"/>
      <c r="M28" s="437"/>
      <c r="N28" s="437"/>
      <c r="O28" s="437"/>
      <c r="P28" s="437"/>
      <c r="Q28" s="302"/>
      <c r="R28" s="438"/>
      <c r="S28" s="438"/>
      <c r="T28" s="438"/>
      <c r="U28" s="438"/>
      <c r="V28" s="438"/>
      <c r="W28" s="296"/>
      <c r="X28" s="424"/>
      <c r="Y28" s="430"/>
      <c r="Z28" s="424"/>
    </row>
    <row r="29" spans="2:26" s="268" customFormat="1" ht="12" customHeight="1">
      <c r="B29" s="416"/>
      <c r="C29" s="424"/>
      <c r="D29" s="424"/>
      <c r="E29" s="424"/>
      <c r="F29" s="424"/>
      <c r="G29" s="430"/>
      <c r="H29" s="435"/>
      <c r="I29" s="437"/>
      <c r="J29" s="437"/>
      <c r="K29" s="437"/>
      <c r="L29" s="437"/>
      <c r="M29" s="437"/>
      <c r="N29" s="437"/>
      <c r="O29" s="437"/>
      <c r="P29" s="437"/>
      <c r="Q29" s="303"/>
      <c r="R29" s="439"/>
      <c r="S29" s="439"/>
      <c r="T29" s="439"/>
      <c r="U29" s="439"/>
      <c r="V29" s="439"/>
      <c r="W29" s="297"/>
      <c r="X29" s="441"/>
      <c r="Y29" s="443"/>
      <c r="Z29" s="441"/>
    </row>
    <row r="30" spans="2:26" ht="15" customHeight="1">
      <c r="B30" s="416"/>
      <c r="C30" s="424"/>
      <c r="D30" s="424"/>
      <c r="E30" s="424"/>
      <c r="F30" s="424"/>
      <c r="G30" s="430"/>
      <c r="H30" s="434"/>
      <c r="I30" s="421"/>
      <c r="J30" s="421"/>
      <c r="K30" s="421"/>
      <c r="L30" s="421"/>
      <c r="M30" s="421"/>
      <c r="N30" s="421"/>
      <c r="O30" s="421"/>
      <c r="P30" s="421"/>
      <c r="Q30" s="421"/>
      <c r="R30" s="421"/>
      <c r="S30" s="421"/>
      <c r="T30" s="421"/>
      <c r="U30" s="421"/>
      <c r="V30" s="424"/>
      <c r="W30" s="424"/>
      <c r="X30" s="424"/>
      <c r="Y30" s="444"/>
      <c r="Z30" s="424"/>
    </row>
    <row r="31" spans="2:26" ht="20.25" customHeight="1">
      <c r="B31" s="416"/>
      <c r="C31" s="424"/>
      <c r="D31" s="424"/>
      <c r="E31" s="424"/>
      <c r="F31" s="424"/>
      <c r="G31" s="430"/>
      <c r="H31" s="433" t="s">
        <v>618</v>
      </c>
      <c r="I31" s="421"/>
      <c r="J31" s="421"/>
      <c r="K31" s="421"/>
      <c r="L31" s="421"/>
      <c r="M31" s="421"/>
      <c r="N31" s="421"/>
      <c r="O31" s="421"/>
      <c r="P31" s="421"/>
      <c r="Q31" s="421"/>
      <c r="R31" s="421"/>
      <c r="S31" s="421"/>
      <c r="T31" s="421"/>
      <c r="U31" s="421"/>
      <c r="V31" s="424"/>
      <c r="W31" s="424"/>
      <c r="X31" s="424"/>
      <c r="Y31" s="444"/>
      <c r="Z31" s="424"/>
    </row>
    <row r="32" spans="2:26" ht="9.75" customHeight="1">
      <c r="B32" s="416"/>
      <c r="C32" s="424"/>
      <c r="D32" s="424"/>
      <c r="E32" s="424"/>
      <c r="F32" s="424"/>
      <c r="G32" s="430"/>
      <c r="H32" s="433"/>
      <c r="I32" s="421"/>
      <c r="J32" s="421"/>
      <c r="K32" s="421"/>
      <c r="L32" s="421"/>
      <c r="M32" s="421"/>
      <c r="N32" s="421"/>
      <c r="O32" s="421"/>
      <c r="P32" s="421"/>
      <c r="Q32" s="421"/>
      <c r="R32" s="421"/>
      <c r="S32" s="421"/>
      <c r="T32" s="421"/>
      <c r="U32" s="421"/>
      <c r="V32" s="424"/>
      <c r="W32" s="424"/>
      <c r="X32" s="424"/>
      <c r="Y32" s="444"/>
      <c r="Z32" s="424"/>
    </row>
    <row r="33" spans="2:26" ht="22.5" customHeight="1">
      <c r="B33" s="416"/>
      <c r="C33" s="424"/>
      <c r="D33" s="424"/>
      <c r="E33" s="424"/>
      <c r="F33" s="424"/>
      <c r="G33" s="430"/>
      <c r="H33" s="434"/>
      <c r="I33" s="118" t="s">
        <v>794</v>
      </c>
      <c r="J33" s="132"/>
      <c r="K33" s="132"/>
      <c r="L33" s="132"/>
      <c r="M33" s="132"/>
      <c r="N33" s="132"/>
      <c r="O33" s="132"/>
      <c r="P33" s="132"/>
      <c r="Q33" s="132"/>
      <c r="R33" s="162"/>
      <c r="S33" s="204"/>
      <c r="T33" s="210"/>
      <c r="U33" s="222" t="s">
        <v>215</v>
      </c>
      <c r="V33" s="424"/>
      <c r="W33" s="424"/>
      <c r="X33" s="424"/>
      <c r="Y33" s="430"/>
      <c r="Z33" s="424"/>
    </row>
    <row r="34" spans="2:26" ht="22.5" customHeight="1">
      <c r="B34" s="416"/>
      <c r="C34" s="424"/>
      <c r="D34" s="424"/>
      <c r="E34" s="424"/>
      <c r="F34" s="424"/>
      <c r="G34" s="430"/>
      <c r="H34" s="434"/>
      <c r="I34" s="119"/>
      <c r="J34" s="133"/>
      <c r="K34" s="133"/>
      <c r="L34" s="133"/>
      <c r="M34" s="133"/>
      <c r="N34" s="133"/>
      <c r="O34" s="133"/>
      <c r="P34" s="133"/>
      <c r="Q34" s="133"/>
      <c r="R34" s="161"/>
      <c r="S34" s="205"/>
      <c r="T34" s="211"/>
      <c r="U34" s="223"/>
      <c r="V34" s="424"/>
      <c r="W34" s="424"/>
      <c r="X34" s="424"/>
      <c r="Y34" s="430"/>
      <c r="Z34" s="424"/>
    </row>
    <row r="35" spans="2:26" ht="11.25" customHeight="1">
      <c r="B35" s="416"/>
      <c r="C35" s="424"/>
      <c r="D35" s="424"/>
      <c r="E35" s="424"/>
      <c r="F35" s="424"/>
      <c r="G35" s="430"/>
      <c r="H35" s="433"/>
      <c r="I35" s="421"/>
      <c r="J35" s="421"/>
      <c r="K35" s="421"/>
      <c r="L35" s="421"/>
      <c r="M35" s="421"/>
      <c r="N35" s="421"/>
      <c r="O35" s="421"/>
      <c r="P35" s="421"/>
      <c r="Q35" s="421"/>
      <c r="R35" s="421"/>
      <c r="S35" s="421"/>
      <c r="T35" s="421"/>
      <c r="U35" s="421"/>
      <c r="V35" s="424"/>
      <c r="W35" s="424"/>
      <c r="X35" s="424"/>
      <c r="Y35" s="444"/>
      <c r="Z35" s="424"/>
    </row>
    <row r="36" spans="2:26" ht="27.75" customHeight="1">
      <c r="B36" s="416"/>
      <c r="C36" s="424"/>
      <c r="D36" s="424"/>
      <c r="E36" s="424"/>
      <c r="F36" s="424"/>
      <c r="G36" s="430"/>
      <c r="H36" s="434"/>
      <c r="I36" s="118" t="s">
        <v>530</v>
      </c>
      <c r="J36" s="132"/>
      <c r="K36" s="132"/>
      <c r="L36" s="132"/>
      <c r="M36" s="132"/>
      <c r="N36" s="132"/>
      <c r="O36" s="132"/>
      <c r="P36" s="132"/>
      <c r="Q36" s="132"/>
      <c r="R36" s="162"/>
      <c r="S36" s="204"/>
      <c r="T36" s="210"/>
      <c r="U36" s="222" t="s">
        <v>215</v>
      </c>
      <c r="V36" s="414" t="s">
        <v>803</v>
      </c>
      <c r="W36" s="805" t="s">
        <v>577</v>
      </c>
      <c r="X36" s="805"/>
      <c r="Y36" s="806"/>
      <c r="Z36" s="424"/>
    </row>
    <row r="37" spans="2:26" ht="21.75" customHeight="1">
      <c r="B37" s="416"/>
      <c r="C37" s="424"/>
      <c r="D37" s="424"/>
      <c r="E37" s="424"/>
      <c r="F37" s="424"/>
      <c r="G37" s="430"/>
      <c r="H37" s="434"/>
      <c r="I37" s="119"/>
      <c r="J37" s="133"/>
      <c r="K37" s="133"/>
      <c r="L37" s="133"/>
      <c r="M37" s="133"/>
      <c r="N37" s="133"/>
      <c r="O37" s="133"/>
      <c r="P37" s="133"/>
      <c r="Q37" s="133"/>
      <c r="R37" s="161"/>
      <c r="S37" s="205"/>
      <c r="T37" s="211"/>
      <c r="U37" s="223"/>
      <c r="V37" s="414"/>
      <c r="W37" s="805"/>
      <c r="X37" s="805"/>
      <c r="Y37" s="806"/>
      <c r="Z37" s="424"/>
    </row>
    <row r="38" spans="2:26" ht="21.75" customHeight="1">
      <c r="B38" s="416"/>
      <c r="C38" s="424"/>
      <c r="D38" s="424"/>
      <c r="E38" s="424"/>
      <c r="F38" s="424"/>
      <c r="G38" s="430"/>
      <c r="H38" s="434"/>
      <c r="I38" s="134"/>
      <c r="J38" s="134"/>
      <c r="K38" s="134"/>
      <c r="L38" s="134"/>
      <c r="M38" s="134"/>
      <c r="N38" s="134"/>
      <c r="O38" s="134"/>
      <c r="P38" s="134"/>
      <c r="Q38" s="134"/>
      <c r="R38" s="134"/>
      <c r="S38" s="440"/>
      <c r="T38" s="440"/>
      <c r="U38" s="440"/>
      <c r="V38" s="148"/>
      <c r="W38" s="805" t="s">
        <v>737</v>
      </c>
      <c r="X38" s="805"/>
      <c r="Y38" s="806"/>
      <c r="Z38" s="424"/>
    </row>
    <row r="39" spans="2:26" ht="21.75" customHeight="1">
      <c r="B39" s="416"/>
      <c r="C39" s="424"/>
      <c r="D39" s="424"/>
      <c r="E39" s="424"/>
      <c r="F39" s="424"/>
      <c r="G39" s="430"/>
      <c r="H39" s="434"/>
      <c r="I39" s="118" t="s">
        <v>797</v>
      </c>
      <c r="J39" s="132"/>
      <c r="K39" s="132"/>
      <c r="L39" s="132"/>
      <c r="M39" s="132"/>
      <c r="N39" s="132"/>
      <c r="O39" s="132"/>
      <c r="P39" s="132"/>
      <c r="Q39" s="132"/>
      <c r="R39" s="162"/>
      <c r="S39" s="204"/>
      <c r="T39" s="210"/>
      <c r="U39" s="222" t="s">
        <v>215</v>
      </c>
      <c r="V39" s="148"/>
      <c r="W39" s="805"/>
      <c r="X39" s="805"/>
      <c r="Y39" s="806"/>
      <c r="Z39" s="424"/>
    </row>
    <row r="40" spans="2:26" ht="21.75" customHeight="1">
      <c r="B40" s="416"/>
      <c r="C40" s="424"/>
      <c r="D40" s="424"/>
      <c r="E40" s="424"/>
      <c r="F40" s="424"/>
      <c r="G40" s="430"/>
      <c r="H40" s="434"/>
      <c r="I40" s="119"/>
      <c r="J40" s="133"/>
      <c r="K40" s="133"/>
      <c r="L40" s="133"/>
      <c r="M40" s="133"/>
      <c r="N40" s="133"/>
      <c r="O40" s="133"/>
      <c r="P40" s="133"/>
      <c r="Q40" s="133"/>
      <c r="R40" s="161"/>
      <c r="S40" s="205"/>
      <c r="T40" s="211"/>
      <c r="U40" s="223"/>
      <c r="V40" s="148"/>
      <c r="W40" s="805"/>
      <c r="X40" s="805"/>
      <c r="Y40" s="806"/>
      <c r="Z40" s="424"/>
    </row>
    <row r="41" spans="2:26" ht="15" customHeight="1">
      <c r="B41" s="416"/>
      <c r="C41" s="424"/>
      <c r="D41" s="424"/>
      <c r="E41" s="424"/>
      <c r="F41" s="424"/>
      <c r="G41" s="430"/>
      <c r="H41" s="434"/>
      <c r="I41" s="421"/>
      <c r="J41" s="421"/>
      <c r="K41" s="421"/>
      <c r="L41" s="421"/>
      <c r="M41" s="421"/>
      <c r="N41" s="421"/>
      <c r="O41" s="421"/>
      <c r="P41" s="421"/>
      <c r="Q41" s="421"/>
      <c r="R41" s="421"/>
      <c r="S41" s="421"/>
      <c r="T41" s="421"/>
      <c r="U41" s="421"/>
      <c r="V41" s="424"/>
      <c r="W41" s="805"/>
      <c r="X41" s="805"/>
      <c r="Y41" s="806"/>
      <c r="Z41" s="424"/>
    </row>
    <row r="42" spans="2:26" ht="15" customHeight="1">
      <c r="B42" s="417"/>
      <c r="C42" s="425"/>
      <c r="D42" s="425"/>
      <c r="E42" s="425"/>
      <c r="F42" s="425"/>
      <c r="G42" s="431"/>
      <c r="H42" s="436"/>
      <c r="I42" s="425"/>
      <c r="J42" s="425"/>
      <c r="K42" s="425"/>
      <c r="L42" s="425"/>
      <c r="M42" s="425"/>
      <c r="N42" s="425"/>
      <c r="O42" s="425"/>
      <c r="P42" s="425"/>
      <c r="Q42" s="425"/>
      <c r="R42" s="425"/>
      <c r="S42" s="425"/>
      <c r="T42" s="425"/>
      <c r="U42" s="425"/>
      <c r="V42" s="425"/>
      <c r="W42" s="641"/>
      <c r="X42" s="641"/>
      <c r="Y42" s="807"/>
      <c r="Z42" s="424"/>
    </row>
    <row r="43" spans="2:26" ht="15" customHeight="1">
      <c r="B43" s="418"/>
      <c r="C43" s="424"/>
      <c r="D43" s="424"/>
      <c r="E43" s="424"/>
      <c r="F43" s="424"/>
      <c r="G43" s="424"/>
      <c r="H43" s="424"/>
      <c r="I43" s="424"/>
      <c r="J43" s="424"/>
      <c r="K43" s="424"/>
      <c r="L43" s="424"/>
      <c r="M43" s="424"/>
      <c r="N43" s="424"/>
      <c r="O43" s="424"/>
      <c r="P43" s="424"/>
      <c r="Q43" s="424"/>
      <c r="R43" s="424"/>
      <c r="S43" s="424"/>
      <c r="T43" s="424"/>
      <c r="U43" s="424"/>
      <c r="V43" s="424"/>
      <c r="W43" s="424"/>
      <c r="X43" s="424"/>
      <c r="Y43" s="198"/>
      <c r="Z43" s="424"/>
    </row>
    <row r="44" spans="2:26">
      <c r="B44" s="803" t="s">
        <v>123</v>
      </c>
      <c r="D44" s="804"/>
      <c r="E44" s="804"/>
      <c r="F44" s="804"/>
      <c r="G44" s="804"/>
      <c r="H44" s="804"/>
      <c r="I44" s="804"/>
      <c r="J44" s="804"/>
      <c r="K44" s="804"/>
      <c r="L44" s="804"/>
      <c r="M44" s="804"/>
      <c r="N44" s="804"/>
      <c r="O44" s="804"/>
      <c r="P44" s="804"/>
      <c r="Q44" s="804"/>
      <c r="R44" s="804"/>
      <c r="S44" s="804"/>
      <c r="T44" s="804"/>
      <c r="U44" s="804"/>
      <c r="V44" s="804"/>
      <c r="W44" s="804"/>
      <c r="X44" s="804"/>
      <c r="Y44" s="804"/>
    </row>
    <row r="45" spans="2:26">
      <c r="B45" s="802" t="s">
        <v>109</v>
      </c>
      <c r="D45" s="804"/>
      <c r="E45" s="804"/>
      <c r="F45" s="804"/>
      <c r="G45" s="804"/>
      <c r="H45" s="804"/>
      <c r="I45" s="804"/>
      <c r="J45" s="804"/>
      <c r="K45" s="804"/>
      <c r="L45" s="804"/>
      <c r="M45" s="804"/>
      <c r="N45" s="804"/>
      <c r="O45" s="804"/>
      <c r="P45" s="804"/>
      <c r="Q45" s="804"/>
      <c r="R45" s="804"/>
      <c r="S45" s="804"/>
      <c r="T45" s="804"/>
      <c r="U45" s="804"/>
      <c r="V45" s="804"/>
      <c r="W45" s="804"/>
      <c r="X45" s="804"/>
      <c r="Y45" s="804"/>
    </row>
    <row r="46" spans="2:26">
      <c r="B46" s="803"/>
      <c r="D46" s="627"/>
      <c r="E46" s="627"/>
      <c r="F46" s="627"/>
      <c r="G46" s="627"/>
      <c r="H46" s="627"/>
      <c r="I46" s="627"/>
      <c r="J46" s="627"/>
      <c r="K46" s="627"/>
      <c r="L46" s="627"/>
      <c r="M46" s="627"/>
      <c r="N46" s="627"/>
      <c r="O46" s="627"/>
      <c r="P46" s="627"/>
      <c r="Q46" s="627"/>
      <c r="R46" s="627"/>
      <c r="S46" s="627"/>
      <c r="T46" s="627"/>
      <c r="U46" s="627"/>
      <c r="V46" s="627"/>
      <c r="W46" s="627"/>
      <c r="X46" s="627"/>
      <c r="Y46" s="627"/>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7"/>
  <dataValidations count="1">
    <dataValidation type="list" allowBlank="1" showDropDown="0"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B44"/>
  <sheetViews>
    <sheetView view="pageBreakPreview" zoomScaleSheetLayoutView="100" workbookViewId="0"/>
  </sheetViews>
  <sheetFormatPr defaultColWidth="3.5" defaultRowHeight="13.5"/>
  <cols>
    <col min="1" max="1" width="1.75" style="103" customWidth="1"/>
    <col min="2" max="2" width="3" style="278" customWidth="1"/>
    <col min="3" max="26" width="5.1640625" style="103" customWidth="1"/>
    <col min="27" max="27" width="1.375" style="103" customWidth="1"/>
    <col min="28" max="16384" width="3.5" style="103"/>
  </cols>
  <sheetData>
    <row r="1" spans="2:28"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row>
    <row r="2" spans="2:28" s="106" customFormat="1">
      <c r="B2" s="106" t="s">
        <v>1064</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row>
    <row r="3" spans="2:28" s="106" customForma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row>
    <row r="4" spans="2:28" s="106" customFormat="1" ht="27.75" customHeight="1">
      <c r="B4" s="808" t="s">
        <v>600</v>
      </c>
      <c r="C4" s="808"/>
      <c r="D4" s="808"/>
      <c r="E4" s="808"/>
      <c r="F4" s="808"/>
      <c r="G4" s="808"/>
      <c r="H4" s="808"/>
      <c r="I4" s="808"/>
      <c r="J4" s="808"/>
      <c r="K4" s="808"/>
      <c r="L4" s="808"/>
      <c r="M4" s="808"/>
      <c r="N4" s="808"/>
      <c r="O4" s="808"/>
      <c r="P4" s="808"/>
      <c r="Q4" s="808"/>
      <c r="R4" s="808"/>
      <c r="S4" s="808"/>
      <c r="T4" s="808"/>
      <c r="U4" s="808"/>
      <c r="V4" s="808"/>
      <c r="W4" s="808"/>
      <c r="X4" s="808"/>
      <c r="Y4" s="808"/>
      <c r="Z4" s="808"/>
      <c r="AA4" s="106"/>
      <c r="AB4" s="106"/>
    </row>
    <row r="5" spans="2:28" s="106" customFormat="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row>
    <row r="6" spans="2:28" s="106" customFormat="1" ht="31.5" customHeight="1">
      <c r="B6" s="437" t="s">
        <v>356</v>
      </c>
      <c r="C6" s="437"/>
      <c r="D6" s="437"/>
      <c r="E6" s="437"/>
      <c r="F6" s="437"/>
      <c r="G6" s="220"/>
      <c r="H6" s="149"/>
      <c r="I6" s="149"/>
      <c r="J6" s="149"/>
      <c r="K6" s="149"/>
      <c r="L6" s="149"/>
      <c r="M6" s="149"/>
      <c r="N6" s="149"/>
      <c r="O6" s="149"/>
      <c r="P6" s="149"/>
      <c r="Q6" s="149"/>
      <c r="R6" s="149"/>
      <c r="S6" s="149"/>
      <c r="T6" s="149"/>
      <c r="U6" s="149"/>
      <c r="V6" s="149"/>
      <c r="W6" s="149"/>
      <c r="X6" s="149"/>
      <c r="Y6" s="149"/>
      <c r="Z6" s="442"/>
      <c r="AA6" s="106"/>
      <c r="AB6" s="106"/>
    </row>
    <row r="7" spans="2:28" s="106" customFormat="1" ht="31.5" customHeight="1">
      <c r="B7" s="202" t="s">
        <v>302</v>
      </c>
      <c r="C7" s="208"/>
      <c r="D7" s="208"/>
      <c r="E7" s="208"/>
      <c r="F7" s="226"/>
      <c r="G7" s="202" t="s">
        <v>13</v>
      </c>
      <c r="H7" s="420" t="s">
        <v>477</v>
      </c>
      <c r="I7" s="420"/>
      <c r="J7" s="420"/>
      <c r="K7" s="420"/>
      <c r="L7" s="208" t="s">
        <v>13</v>
      </c>
      <c r="M7" s="420" t="s">
        <v>352</v>
      </c>
      <c r="N7" s="420"/>
      <c r="O7" s="420"/>
      <c r="P7" s="420"/>
      <c r="Q7" s="208" t="s">
        <v>13</v>
      </c>
      <c r="R7" s="420" t="s">
        <v>481</v>
      </c>
      <c r="S7" s="420"/>
      <c r="T7" s="420"/>
      <c r="U7" s="420"/>
      <c r="V7" s="420"/>
      <c r="W7" s="420"/>
      <c r="X7" s="420"/>
      <c r="Y7" s="420"/>
      <c r="Z7" s="426"/>
      <c r="AA7" s="106"/>
      <c r="AB7" s="106"/>
    </row>
    <row r="8" spans="2:28" s="106" customFormat="1" ht="31.5" customHeight="1">
      <c r="B8" s="202" t="s">
        <v>373</v>
      </c>
      <c r="C8" s="208"/>
      <c r="D8" s="208"/>
      <c r="E8" s="208"/>
      <c r="F8" s="226"/>
      <c r="G8" s="202" t="s">
        <v>13</v>
      </c>
      <c r="H8" s="420" t="s">
        <v>814</v>
      </c>
      <c r="I8" s="420"/>
      <c r="J8" s="420"/>
      <c r="K8" s="420"/>
      <c r="L8" s="420"/>
      <c r="M8" s="420"/>
      <c r="N8" s="420"/>
      <c r="O8" s="420"/>
      <c r="P8" s="420"/>
      <c r="Q8" s="208" t="s">
        <v>13</v>
      </c>
      <c r="R8" s="420" t="s">
        <v>795</v>
      </c>
      <c r="S8" s="420"/>
      <c r="T8" s="420"/>
      <c r="U8" s="420"/>
      <c r="V8" s="420"/>
      <c r="W8" s="340"/>
      <c r="X8" s="340"/>
      <c r="Y8" s="340"/>
      <c r="Z8" s="736"/>
      <c r="AA8" s="106"/>
      <c r="AB8" s="106"/>
    </row>
    <row r="9" spans="2:28" s="106" customForma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row>
    <row r="10" spans="2:28" s="106" customFormat="1">
      <c r="B10" s="302"/>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296"/>
      <c r="AA10" s="106"/>
      <c r="AB10" s="106"/>
    </row>
    <row r="11" spans="2:28" s="106" customFormat="1">
      <c r="B11" s="463" t="s">
        <v>959</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467"/>
      <c r="AA11" s="106"/>
      <c r="AB11" s="106"/>
    </row>
    <row r="12" spans="2:28" s="106" customFormat="1">
      <c r="B12" s="463"/>
      <c r="C12" s="286"/>
      <c r="D12" s="286"/>
      <c r="E12" s="286"/>
      <c r="F12" s="286"/>
      <c r="G12" s="286"/>
      <c r="H12" s="286"/>
      <c r="I12" s="286"/>
      <c r="J12" s="286"/>
      <c r="K12" s="286"/>
      <c r="L12" s="148"/>
      <c r="M12" s="286"/>
      <c r="N12" s="286"/>
      <c r="O12" s="286"/>
      <c r="P12" s="286"/>
      <c r="Q12" s="148"/>
      <c r="R12" s="286"/>
      <c r="S12" s="286"/>
      <c r="T12" s="286"/>
      <c r="U12" s="286"/>
      <c r="V12" s="148"/>
      <c r="W12" s="286"/>
      <c r="X12" s="286"/>
      <c r="Y12" s="286"/>
      <c r="Z12" s="467"/>
      <c r="AA12" s="106"/>
      <c r="AB12" s="106"/>
    </row>
    <row r="13" spans="2:28" s="106" customFormat="1">
      <c r="B13" s="463"/>
      <c r="C13" s="286" t="s">
        <v>42</v>
      </c>
      <c r="D13" s="286"/>
      <c r="E13" s="286"/>
      <c r="F13" s="286"/>
      <c r="G13" s="286"/>
      <c r="H13" s="286"/>
      <c r="I13" s="286"/>
      <c r="J13" s="286"/>
      <c r="K13" s="286"/>
      <c r="L13" s="286"/>
      <c r="M13" s="286"/>
      <c r="N13" s="286"/>
      <c r="O13" s="286"/>
      <c r="P13" s="286"/>
      <c r="Q13" s="286"/>
      <c r="R13" s="286"/>
      <c r="S13" s="286"/>
      <c r="T13" s="286"/>
      <c r="U13" s="286"/>
      <c r="V13" s="286"/>
      <c r="W13" s="286"/>
      <c r="X13" s="286"/>
      <c r="Y13" s="286"/>
      <c r="Z13" s="467"/>
      <c r="AA13" s="106"/>
      <c r="AB13" s="106"/>
    </row>
    <row r="14" spans="2:28" s="106" customFormat="1" ht="4.5" customHeight="1">
      <c r="B14" s="463"/>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467"/>
      <c r="AA14" s="106"/>
      <c r="AB14" s="106"/>
    </row>
    <row r="15" spans="2:28" s="106" customFormat="1" ht="24" customHeight="1">
      <c r="B15" s="463"/>
      <c r="C15" s="220"/>
      <c r="D15" s="149"/>
      <c r="E15" s="149"/>
      <c r="F15" s="149"/>
      <c r="G15" s="149"/>
      <c r="H15" s="149"/>
      <c r="I15" s="149"/>
      <c r="J15" s="149"/>
      <c r="K15" s="149"/>
      <c r="L15" s="149"/>
      <c r="M15" s="149"/>
      <c r="N15" s="149"/>
      <c r="O15" s="149"/>
      <c r="P15" s="149"/>
      <c r="Q15" s="149"/>
      <c r="R15" s="149"/>
      <c r="S15" s="149"/>
      <c r="T15" s="149"/>
      <c r="U15" s="149"/>
      <c r="V15" s="149"/>
      <c r="W15" s="149"/>
      <c r="X15" s="149"/>
      <c r="Y15" s="442"/>
      <c r="Z15" s="469"/>
      <c r="AA15" s="286"/>
      <c r="AB15" s="286"/>
    </row>
    <row r="16" spans="2:28" s="106" customFormat="1" ht="21" customHeight="1">
      <c r="B16" s="463"/>
      <c r="C16" s="220"/>
      <c r="D16" s="149"/>
      <c r="E16" s="149"/>
      <c r="F16" s="149"/>
      <c r="G16" s="149"/>
      <c r="H16" s="149"/>
      <c r="I16" s="149"/>
      <c r="J16" s="149"/>
      <c r="K16" s="149"/>
      <c r="L16" s="149"/>
      <c r="M16" s="149"/>
      <c r="N16" s="149"/>
      <c r="O16" s="149"/>
      <c r="P16" s="149"/>
      <c r="Q16" s="149"/>
      <c r="R16" s="149"/>
      <c r="S16" s="149"/>
      <c r="T16" s="149"/>
      <c r="U16" s="149"/>
      <c r="V16" s="149"/>
      <c r="W16" s="149"/>
      <c r="X16" s="149"/>
      <c r="Y16" s="442"/>
      <c r="Z16" s="467"/>
      <c r="AA16" s="286"/>
      <c r="AB16" s="286"/>
    </row>
    <row r="17" spans="2:28" s="106" customFormat="1" ht="21" customHeight="1">
      <c r="B17" s="463"/>
      <c r="C17" s="220"/>
      <c r="D17" s="149"/>
      <c r="E17" s="149"/>
      <c r="F17" s="149"/>
      <c r="G17" s="149"/>
      <c r="H17" s="149"/>
      <c r="I17" s="149"/>
      <c r="J17" s="149"/>
      <c r="K17" s="149"/>
      <c r="L17" s="149"/>
      <c r="M17" s="149"/>
      <c r="N17" s="149"/>
      <c r="O17" s="149"/>
      <c r="P17" s="149"/>
      <c r="Q17" s="149"/>
      <c r="R17" s="149"/>
      <c r="S17" s="149"/>
      <c r="T17" s="149"/>
      <c r="U17" s="149"/>
      <c r="V17" s="149"/>
      <c r="W17" s="149"/>
      <c r="X17" s="149"/>
      <c r="Y17" s="442"/>
      <c r="Z17" s="467"/>
      <c r="AA17" s="286"/>
      <c r="AB17" s="286"/>
    </row>
    <row r="18" spans="2:28" s="106" customFormat="1" ht="21.75" customHeight="1">
      <c r="B18" s="463"/>
      <c r="C18" s="286" t="s">
        <v>806</v>
      </c>
      <c r="D18" s="286"/>
      <c r="E18" s="286"/>
      <c r="F18" s="286"/>
      <c r="G18" s="286"/>
      <c r="H18" s="286"/>
      <c r="I18" s="286"/>
      <c r="J18" s="286"/>
      <c r="K18" s="286"/>
      <c r="L18" s="286"/>
      <c r="M18" s="286"/>
      <c r="N18" s="286"/>
      <c r="O18" s="286"/>
      <c r="P18" s="286"/>
      <c r="Q18" s="286"/>
      <c r="R18" s="286"/>
      <c r="S18" s="286"/>
      <c r="T18" s="286"/>
      <c r="U18" s="286"/>
      <c r="V18" s="286"/>
      <c r="W18" s="286"/>
      <c r="X18" s="286"/>
      <c r="Y18" s="286"/>
      <c r="Z18" s="467"/>
      <c r="AA18" s="106"/>
      <c r="AB18" s="106"/>
    </row>
    <row r="19" spans="2:28" s="106" customFormat="1" ht="4.5" customHeight="1">
      <c r="B19" s="463"/>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467"/>
      <c r="AA19" s="106"/>
      <c r="AB19" s="106"/>
    </row>
    <row r="20" spans="2:28" s="106" customFormat="1" ht="24" customHeight="1">
      <c r="B20" s="463"/>
      <c r="C20" s="437" t="s">
        <v>960</v>
      </c>
      <c r="D20" s="437"/>
      <c r="E20" s="437"/>
      <c r="F20" s="437"/>
      <c r="G20" s="437"/>
      <c r="H20" s="437"/>
      <c r="I20" s="437"/>
      <c r="J20" s="437"/>
      <c r="K20" s="437"/>
      <c r="L20" s="437"/>
      <c r="M20" s="437"/>
      <c r="N20" s="437"/>
      <c r="O20" s="437"/>
      <c r="P20" s="437"/>
      <c r="Q20" s="437"/>
      <c r="R20" s="437"/>
      <c r="S20" s="208" t="s">
        <v>900</v>
      </c>
      <c r="T20" s="208"/>
      <c r="U20" s="208"/>
      <c r="V20" s="208"/>
      <c r="W20" s="208"/>
      <c r="X20" s="208"/>
      <c r="Y20" s="226"/>
      <c r="Z20" s="469"/>
      <c r="AA20" s="286"/>
      <c r="AB20" s="286"/>
    </row>
    <row r="21" spans="2:28" s="106" customFormat="1" ht="21" customHeight="1">
      <c r="B21" s="463"/>
      <c r="C21" s="202"/>
      <c r="D21" s="208"/>
      <c r="E21" s="208"/>
      <c r="F21" s="208"/>
      <c r="G21" s="208"/>
      <c r="H21" s="208"/>
      <c r="I21" s="208"/>
      <c r="J21" s="208"/>
      <c r="K21" s="208"/>
      <c r="L21" s="208"/>
      <c r="M21" s="208"/>
      <c r="N21" s="208"/>
      <c r="O21" s="208"/>
      <c r="P21" s="208"/>
      <c r="Q21" s="208"/>
      <c r="R21" s="226"/>
      <c r="S21" s="437"/>
      <c r="T21" s="437"/>
      <c r="U21" s="437"/>
      <c r="V21" s="437"/>
      <c r="W21" s="437"/>
      <c r="X21" s="437"/>
      <c r="Y21" s="437"/>
      <c r="Z21" s="467"/>
      <c r="AA21" s="286"/>
      <c r="AB21" s="286"/>
    </row>
    <row r="22" spans="2:28" s="106" customFormat="1" ht="12" customHeight="1">
      <c r="B22" s="463"/>
      <c r="C22" s="210"/>
      <c r="D22" s="210"/>
      <c r="E22" s="210"/>
      <c r="F22" s="210"/>
      <c r="G22" s="210"/>
      <c r="H22" s="210"/>
      <c r="I22" s="210"/>
      <c r="J22" s="210"/>
      <c r="K22" s="210"/>
      <c r="L22" s="210"/>
      <c r="M22" s="210"/>
      <c r="N22" s="210"/>
      <c r="O22" s="210"/>
      <c r="P22" s="438"/>
      <c r="Q22" s="438"/>
      <c r="R22" s="438"/>
      <c r="S22" s="438"/>
      <c r="T22" s="439"/>
      <c r="U22" s="439"/>
      <c r="V22" s="439"/>
      <c r="W22" s="439"/>
      <c r="X22" s="439"/>
      <c r="Y22" s="439"/>
      <c r="Z22" s="467"/>
      <c r="AA22" s="286"/>
      <c r="AB22" s="286"/>
    </row>
    <row r="23" spans="2:28" s="106" customFormat="1" ht="21" customHeight="1">
      <c r="B23" s="463"/>
      <c r="C23" s="211"/>
      <c r="D23" s="211"/>
      <c r="E23" s="211"/>
      <c r="F23" s="211"/>
      <c r="G23" s="211"/>
      <c r="H23" s="211"/>
      <c r="I23" s="211"/>
      <c r="J23" s="211"/>
      <c r="K23" s="211"/>
      <c r="L23" s="211"/>
      <c r="M23" s="211"/>
      <c r="N23" s="211"/>
      <c r="O23" s="211"/>
      <c r="P23" s="439"/>
      <c r="Q23" s="439"/>
      <c r="R23" s="439"/>
      <c r="S23" s="439"/>
      <c r="T23" s="810" t="s">
        <v>482</v>
      </c>
      <c r="U23" s="811"/>
      <c r="V23" s="811" t="s">
        <v>86</v>
      </c>
      <c r="W23" s="811"/>
      <c r="X23" s="811" t="s">
        <v>484</v>
      </c>
      <c r="Y23" s="812"/>
      <c r="Z23" s="467"/>
      <c r="AA23" s="286"/>
      <c r="AB23" s="286"/>
    </row>
    <row r="24" spans="2:28" s="106" customFormat="1" ht="28.5" customHeight="1">
      <c r="B24" s="463"/>
      <c r="C24" s="121" t="s">
        <v>96</v>
      </c>
      <c r="D24" s="135"/>
      <c r="E24" s="135"/>
      <c r="F24" s="135"/>
      <c r="G24" s="135"/>
      <c r="H24" s="135"/>
      <c r="I24" s="135"/>
      <c r="J24" s="135"/>
      <c r="K24" s="135"/>
      <c r="L24" s="135"/>
      <c r="M24" s="135"/>
      <c r="N24" s="135"/>
      <c r="O24" s="135"/>
      <c r="P24" s="135"/>
      <c r="Q24" s="135"/>
      <c r="R24" s="135"/>
      <c r="S24" s="164"/>
      <c r="T24" s="202" t="s">
        <v>13</v>
      </c>
      <c r="U24" s="208"/>
      <c r="V24" s="811" t="s">
        <v>86</v>
      </c>
      <c r="W24" s="811"/>
      <c r="X24" s="208" t="s">
        <v>13</v>
      </c>
      <c r="Y24" s="226"/>
      <c r="Z24" s="467"/>
      <c r="AA24" s="286"/>
      <c r="AB24" s="106"/>
    </row>
    <row r="25" spans="2:28" s="106" customFormat="1" ht="69.75" customHeight="1">
      <c r="B25" s="463"/>
      <c r="C25" s="121" t="s">
        <v>1085</v>
      </c>
      <c r="D25" s="135"/>
      <c r="E25" s="135"/>
      <c r="F25" s="135"/>
      <c r="G25" s="135"/>
      <c r="H25" s="135"/>
      <c r="I25" s="135"/>
      <c r="J25" s="135"/>
      <c r="K25" s="135"/>
      <c r="L25" s="135"/>
      <c r="M25" s="135"/>
      <c r="N25" s="135"/>
      <c r="O25" s="135"/>
      <c r="P25" s="135"/>
      <c r="Q25" s="135"/>
      <c r="R25" s="135"/>
      <c r="S25" s="164"/>
      <c r="T25" s="202" t="s">
        <v>13</v>
      </c>
      <c r="U25" s="208"/>
      <c r="V25" s="811" t="s">
        <v>86</v>
      </c>
      <c r="W25" s="811"/>
      <c r="X25" s="208" t="s">
        <v>13</v>
      </c>
      <c r="Y25" s="226"/>
      <c r="Z25" s="467"/>
      <c r="AA25" s="286"/>
      <c r="AB25" s="106"/>
    </row>
    <row r="26" spans="2:28" s="106" customFormat="1" ht="46.5" customHeight="1">
      <c r="B26" s="463"/>
      <c r="C26" s="121" t="s">
        <v>156</v>
      </c>
      <c r="D26" s="135"/>
      <c r="E26" s="135"/>
      <c r="F26" s="135"/>
      <c r="G26" s="135"/>
      <c r="H26" s="135"/>
      <c r="I26" s="135"/>
      <c r="J26" s="135"/>
      <c r="K26" s="135"/>
      <c r="L26" s="135"/>
      <c r="M26" s="135"/>
      <c r="N26" s="135"/>
      <c r="O26" s="135"/>
      <c r="P26" s="135"/>
      <c r="Q26" s="135"/>
      <c r="R26" s="135"/>
      <c r="S26" s="164"/>
      <c r="T26" s="202" t="s">
        <v>13</v>
      </c>
      <c r="U26" s="208"/>
      <c r="V26" s="811" t="s">
        <v>86</v>
      </c>
      <c r="W26" s="811"/>
      <c r="X26" s="208" t="s">
        <v>13</v>
      </c>
      <c r="Y26" s="226"/>
      <c r="Z26" s="467"/>
      <c r="AA26" s="286"/>
      <c r="AB26" s="286"/>
    </row>
    <row r="27" spans="2:28" s="106" customFormat="1" ht="33.75" customHeight="1">
      <c r="B27" s="463"/>
      <c r="C27" s="121" t="s">
        <v>38</v>
      </c>
      <c r="D27" s="135"/>
      <c r="E27" s="135"/>
      <c r="F27" s="135"/>
      <c r="G27" s="135"/>
      <c r="H27" s="135"/>
      <c r="I27" s="135"/>
      <c r="J27" s="135"/>
      <c r="K27" s="135"/>
      <c r="L27" s="135"/>
      <c r="M27" s="135"/>
      <c r="N27" s="135"/>
      <c r="O27" s="135"/>
      <c r="P27" s="135"/>
      <c r="Q27" s="135"/>
      <c r="R27" s="135"/>
      <c r="S27" s="164"/>
      <c r="T27" s="202" t="s">
        <v>13</v>
      </c>
      <c r="U27" s="208"/>
      <c r="V27" s="811" t="s">
        <v>86</v>
      </c>
      <c r="W27" s="811"/>
      <c r="X27" s="208" t="s">
        <v>13</v>
      </c>
      <c r="Y27" s="226"/>
      <c r="Z27" s="467"/>
      <c r="AA27" s="286"/>
      <c r="AB27" s="286"/>
    </row>
    <row r="28" spans="2:28" s="106" customFormat="1" ht="9" customHeight="1">
      <c r="B28" s="303"/>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297"/>
      <c r="AA28" s="286"/>
      <c r="AB28" s="106"/>
    </row>
    <row r="29" spans="2:28" s="106" customFormat="1">
      <c r="B29" s="286"/>
      <c r="C29" s="286"/>
      <c r="D29" s="286"/>
      <c r="E29" s="286"/>
      <c r="F29" s="286"/>
      <c r="G29" s="286"/>
      <c r="H29" s="286"/>
      <c r="I29" s="286"/>
      <c r="J29" s="286"/>
      <c r="K29" s="106"/>
      <c r="L29" s="106"/>
      <c r="M29" s="106"/>
      <c r="N29" s="106"/>
      <c r="O29" s="106"/>
      <c r="P29" s="106"/>
      <c r="Q29" s="106"/>
      <c r="R29" s="106"/>
      <c r="S29" s="106"/>
      <c r="T29" s="106"/>
      <c r="U29" s="106"/>
      <c r="V29" s="106"/>
      <c r="W29" s="106"/>
      <c r="X29" s="106"/>
      <c r="Y29" s="106"/>
      <c r="Z29" s="106"/>
      <c r="AA29" s="106"/>
      <c r="AB29" s="106"/>
    </row>
    <row r="30" spans="2:28" s="106" customFormat="1" ht="13.5" customHeight="1">
      <c r="B30" s="809" t="s">
        <v>1</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106"/>
      <c r="AB30" s="106"/>
    </row>
    <row r="31" spans="2:28" s="104" customFormat="1" ht="73.5" customHeight="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104"/>
      <c r="AB31" s="104"/>
    </row>
    <row r="32" spans="2:28" s="104" customFormat="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104"/>
      <c r="AB32" s="104"/>
    </row>
    <row r="33" spans="2:26" s="104" customFormat="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row>
    <row r="34" spans="2:26" s="104" customFormat="1">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2:26" s="104" customFormat="1">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2:26" s="104" customFormat="1">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9" spans="2:26" s="104" customFormat="1">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2:26" s="104" customForma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2:26" s="104" customFormat="1">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2:26" s="104" customFormat="1">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2:26" s="104" customFormat="1">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2:26" s="104" customFormat="1">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7"/>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B50"/>
  <sheetViews>
    <sheetView view="pageBreakPreview" zoomScaleNormal="70" zoomScaleSheetLayoutView="100" workbookViewId="0"/>
  </sheetViews>
  <sheetFormatPr defaultColWidth="3.5" defaultRowHeight="13.5"/>
  <cols>
    <col min="1" max="1" width="3.5" style="103"/>
    <col min="2" max="2" width="4.83203125" style="278" customWidth="1"/>
    <col min="3" max="26" width="5.1640625" style="103" customWidth="1"/>
    <col min="27" max="16384" width="3.5" style="103"/>
  </cols>
  <sheetData>
    <row r="1" spans="2:26"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2:26" s="106" customFormat="1">
      <c r="B2" s="106" t="s">
        <v>1067</v>
      </c>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2:26" s="106" customFormat="1">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2:26" s="106" customFormat="1" ht="24" customHeight="1">
      <c r="B4" s="107" t="s">
        <v>962</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6" s="106" customFormat="1">
      <c r="B5" s="106"/>
      <c r="C5" s="106"/>
      <c r="D5" s="106"/>
      <c r="E5" s="106"/>
      <c r="F5" s="106"/>
      <c r="G5" s="106"/>
      <c r="H5" s="106"/>
      <c r="I5" s="106"/>
      <c r="J5" s="106"/>
      <c r="K5" s="106"/>
      <c r="L5" s="106"/>
      <c r="M5" s="106"/>
      <c r="N5" s="106"/>
      <c r="O5" s="106"/>
      <c r="P5" s="106"/>
      <c r="Q5" s="106"/>
      <c r="R5" s="106"/>
      <c r="S5" s="106"/>
      <c r="T5" s="106"/>
      <c r="U5" s="106"/>
      <c r="V5" s="106"/>
      <c r="W5" s="106"/>
      <c r="X5" s="106"/>
      <c r="Y5" s="106"/>
      <c r="Z5" s="106"/>
    </row>
    <row r="6" spans="2:26" s="106" customFormat="1" ht="31.5" customHeight="1">
      <c r="B6" s="437" t="s">
        <v>356</v>
      </c>
      <c r="C6" s="437"/>
      <c r="D6" s="437"/>
      <c r="E6" s="437"/>
      <c r="F6" s="437"/>
      <c r="G6" s="220"/>
      <c r="H6" s="149"/>
      <c r="I6" s="149"/>
      <c r="J6" s="149"/>
      <c r="K6" s="149"/>
      <c r="L6" s="149"/>
      <c r="M6" s="149"/>
      <c r="N6" s="149"/>
      <c r="O6" s="149"/>
      <c r="P6" s="149"/>
      <c r="Q6" s="149"/>
      <c r="R6" s="149"/>
      <c r="S6" s="149"/>
      <c r="T6" s="149"/>
      <c r="U6" s="149"/>
      <c r="V6" s="149"/>
      <c r="W6" s="149"/>
      <c r="X6" s="149"/>
      <c r="Y6" s="149"/>
      <c r="Z6" s="442"/>
    </row>
    <row r="7" spans="2:26" s="106" customFormat="1" ht="31.5" customHeight="1">
      <c r="B7" s="202" t="s">
        <v>302</v>
      </c>
      <c r="C7" s="208"/>
      <c r="D7" s="208"/>
      <c r="E7" s="208"/>
      <c r="F7" s="226"/>
      <c r="G7" s="202" t="s">
        <v>13</v>
      </c>
      <c r="H7" s="420" t="s">
        <v>477</v>
      </c>
      <c r="I7" s="420"/>
      <c r="J7" s="420"/>
      <c r="K7" s="420"/>
      <c r="L7" s="148" t="s">
        <v>13</v>
      </c>
      <c r="M7" s="420" t="s">
        <v>352</v>
      </c>
      <c r="N7" s="420"/>
      <c r="O7" s="420"/>
      <c r="P7" s="420"/>
      <c r="Q7" s="148" t="s">
        <v>13</v>
      </c>
      <c r="R7" s="420" t="s">
        <v>481</v>
      </c>
      <c r="S7" s="420"/>
      <c r="T7" s="420"/>
      <c r="U7" s="420"/>
      <c r="V7" s="420"/>
      <c r="W7" s="420"/>
      <c r="X7" s="420"/>
      <c r="Y7" s="420"/>
      <c r="Z7" s="426"/>
    </row>
    <row r="8" spans="2:26" ht="31.5" customHeight="1">
      <c r="B8" s="202" t="s">
        <v>373</v>
      </c>
      <c r="C8" s="208"/>
      <c r="D8" s="208"/>
      <c r="E8" s="208"/>
      <c r="F8" s="226"/>
      <c r="G8" s="202" t="s">
        <v>13</v>
      </c>
      <c r="H8" s="149" t="s">
        <v>814</v>
      </c>
      <c r="I8" s="149"/>
      <c r="J8" s="149"/>
      <c r="K8" s="149"/>
      <c r="L8" s="149"/>
      <c r="M8" s="149"/>
      <c r="N8" s="149"/>
      <c r="O8" s="149"/>
      <c r="P8" s="208" t="s">
        <v>13</v>
      </c>
      <c r="Q8" s="149" t="s">
        <v>795</v>
      </c>
      <c r="R8" s="149"/>
      <c r="S8" s="654"/>
      <c r="T8" s="654"/>
      <c r="U8" s="654"/>
      <c r="V8" s="654"/>
      <c r="W8" s="654"/>
      <c r="X8" s="654"/>
      <c r="Y8" s="654"/>
      <c r="Z8" s="660"/>
    </row>
    <row r="9" spans="2:26" s="106" customFormat="1">
      <c r="B9" s="106"/>
      <c r="C9" s="106"/>
      <c r="D9" s="106"/>
      <c r="E9" s="106"/>
      <c r="F9" s="106"/>
      <c r="G9" s="106"/>
      <c r="H9" s="106"/>
      <c r="I9" s="106"/>
      <c r="J9" s="106"/>
      <c r="K9" s="106"/>
      <c r="L9" s="106"/>
      <c r="M9" s="106"/>
      <c r="N9" s="106"/>
      <c r="O9" s="106"/>
      <c r="P9" s="106"/>
      <c r="Q9" s="106"/>
      <c r="R9" s="106"/>
      <c r="S9" s="106"/>
      <c r="T9" s="106"/>
      <c r="U9" s="106"/>
      <c r="V9" s="106"/>
      <c r="W9" s="106"/>
      <c r="X9" s="106"/>
      <c r="Y9" s="106"/>
      <c r="Z9" s="106"/>
    </row>
    <row r="10" spans="2:26" s="106" customFormat="1">
      <c r="B10" s="302"/>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296"/>
    </row>
    <row r="11" spans="2:26" s="106" customFormat="1">
      <c r="B11" s="463" t="s">
        <v>964</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467"/>
    </row>
    <row r="12" spans="2:26" s="106" customFormat="1">
      <c r="B12" s="463"/>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467"/>
    </row>
    <row r="13" spans="2:26" s="106" customFormat="1">
      <c r="B13" s="463"/>
      <c r="C13" s="286" t="s">
        <v>595</v>
      </c>
      <c r="D13" s="286"/>
      <c r="E13" s="286"/>
      <c r="F13" s="286"/>
      <c r="G13" s="286"/>
      <c r="H13" s="286"/>
      <c r="I13" s="286"/>
      <c r="J13" s="286"/>
      <c r="K13" s="286"/>
      <c r="L13" s="286"/>
      <c r="M13" s="106"/>
      <c r="N13" s="286"/>
      <c r="O13" s="286"/>
      <c r="P13" s="286"/>
      <c r="Q13" s="286"/>
      <c r="R13" s="286"/>
      <c r="S13" s="286"/>
      <c r="T13" s="286"/>
      <c r="U13" s="286"/>
      <c r="V13" s="286"/>
      <c r="W13" s="286"/>
      <c r="X13" s="286"/>
      <c r="Y13" s="286"/>
      <c r="Z13" s="467"/>
    </row>
    <row r="14" spans="2:26" s="106" customFormat="1" ht="6.75" customHeight="1">
      <c r="B14" s="463"/>
      <c r="C14" s="286"/>
      <c r="D14" s="286"/>
      <c r="E14" s="286"/>
      <c r="F14" s="286"/>
      <c r="G14" s="286"/>
      <c r="H14" s="286"/>
      <c r="I14" s="286"/>
      <c r="J14" s="286"/>
      <c r="K14" s="286"/>
      <c r="L14" s="286"/>
      <c r="M14" s="106"/>
      <c r="N14" s="286"/>
      <c r="O14" s="286"/>
      <c r="P14" s="286"/>
      <c r="Q14" s="286"/>
      <c r="R14" s="286"/>
      <c r="S14" s="286"/>
      <c r="T14" s="286"/>
      <c r="U14" s="286"/>
      <c r="V14" s="286"/>
      <c r="W14" s="286"/>
      <c r="X14" s="286"/>
      <c r="Y14" s="286"/>
      <c r="Z14" s="467"/>
    </row>
    <row r="15" spans="2:26" s="106" customFormat="1" ht="26.25" customHeight="1">
      <c r="B15" s="463"/>
      <c r="C15" s="220" t="s">
        <v>49</v>
      </c>
      <c r="D15" s="149"/>
      <c r="E15" s="149"/>
      <c r="F15" s="149"/>
      <c r="G15" s="442"/>
      <c r="H15" s="220" t="s">
        <v>848</v>
      </c>
      <c r="I15" s="149"/>
      <c r="J15" s="149"/>
      <c r="K15" s="208"/>
      <c r="L15" s="208"/>
      <c r="M15" s="208"/>
      <c r="N15" s="226" t="s">
        <v>269</v>
      </c>
      <c r="O15" s="463"/>
      <c r="P15" s="286"/>
      <c r="Q15" s="286"/>
      <c r="R15" s="286"/>
      <c r="S15" s="286"/>
      <c r="T15" s="286"/>
      <c r="U15" s="148"/>
      <c r="V15" s="286"/>
      <c r="W15" s="286"/>
      <c r="X15" s="286"/>
      <c r="Y15" s="286"/>
      <c r="Z15" s="467"/>
    </row>
    <row r="16" spans="2:26" s="106" customFormat="1">
      <c r="B16" s="463"/>
      <c r="C16" s="286"/>
      <c r="D16" s="286"/>
      <c r="E16" s="286"/>
      <c r="F16" s="286"/>
      <c r="G16" s="286"/>
      <c r="H16" s="286"/>
      <c r="I16" s="286"/>
      <c r="J16" s="286"/>
      <c r="K16" s="286"/>
      <c r="L16" s="148"/>
      <c r="M16" s="286"/>
      <c r="N16" s="286"/>
      <c r="O16" s="286"/>
      <c r="P16" s="286"/>
      <c r="Q16" s="148"/>
      <c r="R16" s="286"/>
      <c r="S16" s="286"/>
      <c r="T16" s="286"/>
      <c r="U16" s="286"/>
      <c r="V16" s="148"/>
      <c r="W16" s="286"/>
      <c r="X16" s="286"/>
      <c r="Y16" s="286"/>
      <c r="Z16" s="467"/>
    </row>
    <row r="17" spans="2:28" s="106" customFormat="1">
      <c r="B17" s="463"/>
      <c r="C17" s="286" t="s">
        <v>843</v>
      </c>
      <c r="D17" s="286"/>
      <c r="E17" s="286"/>
      <c r="F17" s="286"/>
      <c r="G17" s="286"/>
      <c r="H17" s="286"/>
      <c r="I17" s="286"/>
      <c r="J17" s="286"/>
      <c r="K17" s="286"/>
      <c r="L17" s="286"/>
      <c r="M17" s="286"/>
      <c r="N17" s="286"/>
      <c r="O17" s="286"/>
      <c r="P17" s="286"/>
      <c r="Q17" s="286"/>
      <c r="R17" s="286"/>
      <c r="S17" s="286"/>
      <c r="T17" s="286"/>
      <c r="U17" s="286"/>
      <c r="V17" s="286"/>
      <c r="W17" s="286"/>
      <c r="X17" s="286"/>
      <c r="Y17" s="286"/>
      <c r="Z17" s="467"/>
      <c r="AA17" s="106"/>
      <c r="AB17" s="106"/>
    </row>
    <row r="18" spans="2:28" s="106" customFormat="1" ht="4.5" customHeight="1">
      <c r="B18" s="463"/>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467"/>
      <c r="AA18" s="106"/>
      <c r="AB18" s="106"/>
    </row>
    <row r="19" spans="2:28" s="106" customFormat="1" ht="24" customHeight="1">
      <c r="B19" s="463"/>
      <c r="C19" s="202" t="s">
        <v>844</v>
      </c>
      <c r="D19" s="208"/>
      <c r="E19" s="208"/>
      <c r="F19" s="208"/>
      <c r="G19" s="208"/>
      <c r="H19" s="208"/>
      <c r="I19" s="208"/>
      <c r="J19" s="208"/>
      <c r="K19" s="208"/>
      <c r="L19" s="208"/>
      <c r="M19" s="208"/>
      <c r="N19" s="208"/>
      <c r="O19" s="226"/>
      <c r="P19" s="202" t="s">
        <v>556</v>
      </c>
      <c r="Q19" s="208"/>
      <c r="R19" s="208"/>
      <c r="S19" s="208"/>
      <c r="T19" s="208"/>
      <c r="U19" s="208"/>
      <c r="V19" s="208"/>
      <c r="W19" s="208"/>
      <c r="X19" s="208"/>
      <c r="Y19" s="226"/>
      <c r="Z19" s="469"/>
      <c r="AA19" s="286"/>
      <c r="AB19" s="286"/>
    </row>
    <row r="20" spans="2:28" s="106" customFormat="1" ht="21" customHeight="1">
      <c r="B20" s="463"/>
      <c r="C20" s="220"/>
      <c r="D20" s="149"/>
      <c r="E20" s="149"/>
      <c r="F20" s="149"/>
      <c r="G20" s="149"/>
      <c r="H20" s="149"/>
      <c r="I20" s="149"/>
      <c r="J20" s="149"/>
      <c r="K20" s="149"/>
      <c r="L20" s="149"/>
      <c r="M20" s="149"/>
      <c r="N20" s="149"/>
      <c r="O20" s="442"/>
      <c r="P20" s="220"/>
      <c r="Q20" s="149"/>
      <c r="R20" s="149"/>
      <c r="S20" s="149"/>
      <c r="T20" s="149"/>
      <c r="U20" s="149"/>
      <c r="V20" s="149"/>
      <c r="W20" s="149"/>
      <c r="X20" s="149"/>
      <c r="Y20" s="442"/>
      <c r="Z20" s="467"/>
      <c r="AA20" s="286"/>
      <c r="AB20" s="286"/>
    </row>
    <row r="21" spans="2:28" s="106" customFormat="1" ht="21" customHeight="1">
      <c r="B21" s="463"/>
      <c r="C21" s="220"/>
      <c r="D21" s="149"/>
      <c r="E21" s="149"/>
      <c r="F21" s="149"/>
      <c r="G21" s="149"/>
      <c r="H21" s="149"/>
      <c r="I21" s="149"/>
      <c r="J21" s="149"/>
      <c r="K21" s="149"/>
      <c r="L21" s="149"/>
      <c r="M21" s="149"/>
      <c r="N21" s="149"/>
      <c r="O21" s="442"/>
      <c r="P21" s="220"/>
      <c r="Q21" s="149"/>
      <c r="R21" s="149"/>
      <c r="S21" s="149"/>
      <c r="T21" s="149"/>
      <c r="U21" s="149"/>
      <c r="V21" s="149"/>
      <c r="W21" s="149"/>
      <c r="X21" s="149"/>
      <c r="Y21" s="442"/>
      <c r="Z21" s="467"/>
      <c r="AA21" s="286"/>
      <c r="AB21" s="286"/>
    </row>
    <row r="22" spans="2:28" s="106" customFormat="1" ht="21" customHeight="1">
      <c r="B22" s="463"/>
      <c r="C22" s="220"/>
      <c r="D22" s="149"/>
      <c r="E22" s="149"/>
      <c r="F22" s="149"/>
      <c r="G22" s="149"/>
      <c r="H22" s="149"/>
      <c r="I22" s="149"/>
      <c r="J22" s="149"/>
      <c r="K22" s="149"/>
      <c r="L22" s="149"/>
      <c r="M22" s="149"/>
      <c r="N22" s="149"/>
      <c r="O22" s="442"/>
      <c r="P22" s="220"/>
      <c r="Q22" s="149"/>
      <c r="R22" s="149"/>
      <c r="S22" s="149"/>
      <c r="T22" s="149"/>
      <c r="U22" s="149"/>
      <c r="V22" s="149"/>
      <c r="W22" s="149"/>
      <c r="X22" s="149"/>
      <c r="Y22" s="442"/>
      <c r="Z22" s="467"/>
      <c r="AA22" s="286"/>
      <c r="AB22" s="286"/>
    </row>
    <row r="23" spans="2:28" s="106" customFormat="1" ht="21" customHeight="1">
      <c r="B23" s="463"/>
      <c r="C23" s="220"/>
      <c r="D23" s="149"/>
      <c r="E23" s="149"/>
      <c r="F23" s="149"/>
      <c r="G23" s="149"/>
      <c r="H23" s="149"/>
      <c r="I23" s="149"/>
      <c r="J23" s="149"/>
      <c r="K23" s="149"/>
      <c r="L23" s="149"/>
      <c r="M23" s="149"/>
      <c r="N23" s="149"/>
      <c r="O23" s="442"/>
      <c r="P23" s="220"/>
      <c r="Q23" s="149"/>
      <c r="R23" s="149"/>
      <c r="S23" s="149"/>
      <c r="T23" s="149"/>
      <c r="U23" s="149"/>
      <c r="V23" s="149"/>
      <c r="W23" s="149"/>
      <c r="X23" s="149"/>
      <c r="Y23" s="442"/>
      <c r="Z23" s="467"/>
      <c r="AA23" s="286"/>
      <c r="AB23" s="286"/>
    </row>
    <row r="24" spans="2:28" s="106" customFormat="1" ht="21" customHeight="1">
      <c r="B24" s="463"/>
      <c r="C24" s="220"/>
      <c r="D24" s="149"/>
      <c r="E24" s="149"/>
      <c r="F24" s="149"/>
      <c r="G24" s="149"/>
      <c r="H24" s="149"/>
      <c r="I24" s="149"/>
      <c r="J24" s="149"/>
      <c r="K24" s="149"/>
      <c r="L24" s="149"/>
      <c r="M24" s="149"/>
      <c r="N24" s="149"/>
      <c r="O24" s="442"/>
      <c r="P24" s="220"/>
      <c r="Q24" s="149"/>
      <c r="R24" s="149"/>
      <c r="S24" s="149"/>
      <c r="T24" s="149"/>
      <c r="U24" s="149"/>
      <c r="V24" s="149"/>
      <c r="W24" s="149"/>
      <c r="X24" s="149"/>
      <c r="Y24" s="442"/>
      <c r="Z24" s="467"/>
      <c r="AA24" s="286"/>
      <c r="AB24" s="286"/>
    </row>
    <row r="25" spans="2:28" s="106" customFormat="1" ht="21" customHeight="1">
      <c r="B25" s="463"/>
      <c r="C25" s="210"/>
      <c r="D25" s="210"/>
      <c r="E25" s="210"/>
      <c r="F25" s="210"/>
      <c r="G25" s="210"/>
      <c r="H25" s="210"/>
      <c r="I25" s="210"/>
      <c r="J25" s="210"/>
      <c r="K25" s="210"/>
      <c r="L25" s="210"/>
      <c r="M25" s="210"/>
      <c r="N25" s="210"/>
      <c r="O25" s="210"/>
      <c r="P25" s="438"/>
      <c r="Q25" s="438"/>
      <c r="R25" s="438"/>
      <c r="S25" s="438"/>
      <c r="T25" s="438"/>
      <c r="U25" s="438"/>
      <c r="V25" s="438"/>
      <c r="W25" s="438"/>
      <c r="X25" s="438"/>
      <c r="Y25" s="438"/>
      <c r="Z25" s="467"/>
      <c r="AA25" s="286"/>
      <c r="AB25" s="286"/>
    </row>
    <row r="26" spans="2:28" s="106" customFormat="1" ht="21" customHeight="1">
      <c r="B26" s="463"/>
      <c r="C26" s="211"/>
      <c r="D26" s="211"/>
      <c r="E26" s="211"/>
      <c r="F26" s="211"/>
      <c r="G26" s="211"/>
      <c r="H26" s="211"/>
      <c r="I26" s="211"/>
      <c r="J26" s="211"/>
      <c r="K26" s="211"/>
      <c r="L26" s="211"/>
      <c r="M26" s="211"/>
      <c r="N26" s="211"/>
      <c r="O26" s="211"/>
      <c r="P26" s="439"/>
      <c r="Q26" s="439"/>
      <c r="R26" s="439"/>
      <c r="S26" s="439"/>
      <c r="T26" s="439"/>
      <c r="U26" s="220"/>
      <c r="V26" s="811" t="s">
        <v>482</v>
      </c>
      <c r="W26" s="811" t="s">
        <v>86</v>
      </c>
      <c r="X26" s="811" t="s">
        <v>484</v>
      </c>
      <c r="Y26" s="442"/>
      <c r="Z26" s="467"/>
      <c r="AA26" s="286"/>
      <c r="AB26" s="286"/>
    </row>
    <row r="27" spans="2:28" s="106" customFormat="1" ht="38.25" customHeight="1">
      <c r="B27" s="463"/>
      <c r="C27" s="220" t="s">
        <v>688</v>
      </c>
      <c r="D27" s="149"/>
      <c r="E27" s="149"/>
      <c r="F27" s="149"/>
      <c r="G27" s="149"/>
      <c r="H27" s="149"/>
      <c r="I27" s="149"/>
      <c r="J27" s="149"/>
      <c r="K27" s="149"/>
      <c r="L27" s="149"/>
      <c r="M27" s="149"/>
      <c r="N27" s="149"/>
      <c r="O27" s="149"/>
      <c r="P27" s="149"/>
      <c r="Q27" s="149"/>
      <c r="R27" s="149"/>
      <c r="S27" s="149"/>
      <c r="T27" s="426"/>
      <c r="U27" s="452"/>
      <c r="V27" s="208" t="s">
        <v>13</v>
      </c>
      <c r="W27" s="208" t="s">
        <v>86</v>
      </c>
      <c r="X27" s="208" t="s">
        <v>13</v>
      </c>
      <c r="Y27" s="426"/>
      <c r="Z27" s="467"/>
      <c r="AA27" s="286"/>
      <c r="AB27" s="286"/>
    </row>
    <row r="28" spans="2:28" s="106" customFormat="1" ht="38.25" customHeight="1">
      <c r="B28" s="463"/>
      <c r="C28" s="121" t="s">
        <v>57</v>
      </c>
      <c r="D28" s="135"/>
      <c r="E28" s="135"/>
      <c r="F28" s="135"/>
      <c r="G28" s="135"/>
      <c r="H28" s="135"/>
      <c r="I28" s="135"/>
      <c r="J28" s="135"/>
      <c r="K28" s="135"/>
      <c r="L28" s="135"/>
      <c r="M28" s="135"/>
      <c r="N28" s="135"/>
      <c r="O28" s="135"/>
      <c r="P28" s="135"/>
      <c r="Q28" s="135"/>
      <c r="R28" s="135"/>
      <c r="S28" s="135"/>
      <c r="T28" s="735"/>
      <c r="U28" s="452"/>
      <c r="V28" s="208" t="s">
        <v>13</v>
      </c>
      <c r="W28" s="208" t="s">
        <v>86</v>
      </c>
      <c r="X28" s="208" t="s">
        <v>13</v>
      </c>
      <c r="Y28" s="426"/>
      <c r="Z28" s="467"/>
      <c r="AA28" s="286"/>
      <c r="AB28" s="106"/>
    </row>
    <row r="29" spans="2:28" s="106" customFormat="1" ht="70.5" customHeight="1">
      <c r="B29" s="463"/>
      <c r="C29" s="121" t="s">
        <v>965</v>
      </c>
      <c r="D29" s="135"/>
      <c r="E29" s="135"/>
      <c r="F29" s="135"/>
      <c r="G29" s="135"/>
      <c r="H29" s="135"/>
      <c r="I29" s="135"/>
      <c r="J29" s="135"/>
      <c r="K29" s="135"/>
      <c r="L29" s="135"/>
      <c r="M29" s="135"/>
      <c r="N29" s="135"/>
      <c r="O29" s="135"/>
      <c r="P29" s="135"/>
      <c r="Q29" s="135"/>
      <c r="R29" s="135"/>
      <c r="S29" s="135"/>
      <c r="T29" s="735"/>
      <c r="U29" s="452"/>
      <c r="V29" s="208" t="s">
        <v>13</v>
      </c>
      <c r="W29" s="208" t="s">
        <v>86</v>
      </c>
      <c r="X29" s="208" t="s">
        <v>13</v>
      </c>
      <c r="Y29" s="426"/>
      <c r="Z29" s="467"/>
      <c r="AA29" s="286"/>
      <c r="AB29" s="106"/>
    </row>
    <row r="30" spans="2:28" s="106" customFormat="1" ht="38.25" customHeight="1">
      <c r="B30" s="463"/>
      <c r="C30" s="220" t="s">
        <v>966</v>
      </c>
      <c r="D30" s="149"/>
      <c r="E30" s="149"/>
      <c r="F30" s="149"/>
      <c r="G30" s="149"/>
      <c r="H30" s="149"/>
      <c r="I30" s="149"/>
      <c r="J30" s="149"/>
      <c r="K30" s="149"/>
      <c r="L30" s="149"/>
      <c r="M30" s="149"/>
      <c r="N30" s="149"/>
      <c r="O30" s="149"/>
      <c r="P30" s="149"/>
      <c r="Q30" s="149"/>
      <c r="R30" s="149"/>
      <c r="S30" s="149"/>
      <c r="T30" s="426"/>
      <c r="U30" s="421"/>
      <c r="V30" s="148" t="s">
        <v>13</v>
      </c>
      <c r="W30" s="148" t="s">
        <v>86</v>
      </c>
      <c r="X30" s="148" t="s">
        <v>13</v>
      </c>
      <c r="Y30" s="427"/>
      <c r="Z30" s="467"/>
      <c r="AA30" s="286"/>
      <c r="AB30" s="106"/>
    </row>
    <row r="31" spans="2:28" s="106" customFormat="1" ht="38.25" customHeight="1">
      <c r="B31" s="463"/>
      <c r="C31" s="121" t="s">
        <v>261</v>
      </c>
      <c r="D31" s="135"/>
      <c r="E31" s="135"/>
      <c r="F31" s="135"/>
      <c r="G31" s="135"/>
      <c r="H31" s="135"/>
      <c r="I31" s="135"/>
      <c r="J31" s="135"/>
      <c r="K31" s="135"/>
      <c r="L31" s="135"/>
      <c r="M31" s="135"/>
      <c r="N31" s="135"/>
      <c r="O31" s="135"/>
      <c r="P31" s="135"/>
      <c r="Q31" s="135"/>
      <c r="R31" s="135"/>
      <c r="S31" s="135"/>
      <c r="T31" s="426"/>
      <c r="U31" s="452"/>
      <c r="V31" s="208" t="s">
        <v>13</v>
      </c>
      <c r="W31" s="208" t="s">
        <v>86</v>
      </c>
      <c r="X31" s="208" t="s">
        <v>13</v>
      </c>
      <c r="Y31" s="426"/>
      <c r="Z31" s="467"/>
      <c r="AA31" s="286"/>
      <c r="AB31" s="106"/>
    </row>
    <row r="32" spans="2:28" s="106" customFormat="1" ht="38.25" customHeight="1">
      <c r="B32" s="463"/>
      <c r="C32" s="121" t="s">
        <v>395</v>
      </c>
      <c r="D32" s="135"/>
      <c r="E32" s="135"/>
      <c r="F32" s="135"/>
      <c r="G32" s="135"/>
      <c r="H32" s="135"/>
      <c r="I32" s="135"/>
      <c r="J32" s="135"/>
      <c r="K32" s="135"/>
      <c r="L32" s="135"/>
      <c r="M32" s="135"/>
      <c r="N32" s="135"/>
      <c r="O32" s="135"/>
      <c r="P32" s="135"/>
      <c r="Q32" s="135"/>
      <c r="R32" s="135"/>
      <c r="S32" s="135"/>
      <c r="T32" s="426"/>
      <c r="U32" s="421"/>
      <c r="V32" s="148" t="s">
        <v>13</v>
      </c>
      <c r="W32" s="148" t="s">
        <v>86</v>
      </c>
      <c r="X32" s="148" t="s">
        <v>13</v>
      </c>
      <c r="Y32" s="427"/>
      <c r="Z32" s="467"/>
      <c r="AA32" s="286"/>
      <c r="AB32" s="106"/>
    </row>
    <row r="33" spans="2:27" s="106" customFormat="1" ht="38.25" customHeight="1">
      <c r="B33" s="463"/>
      <c r="C33" s="121" t="s">
        <v>1046</v>
      </c>
      <c r="D33" s="135"/>
      <c r="E33" s="135"/>
      <c r="F33" s="135"/>
      <c r="G33" s="135"/>
      <c r="H33" s="135"/>
      <c r="I33" s="135"/>
      <c r="J33" s="135"/>
      <c r="K33" s="135"/>
      <c r="L33" s="135"/>
      <c r="M33" s="135"/>
      <c r="N33" s="135"/>
      <c r="O33" s="135"/>
      <c r="P33" s="135"/>
      <c r="Q33" s="135"/>
      <c r="R33" s="135"/>
      <c r="S33" s="135"/>
      <c r="T33" s="426"/>
      <c r="U33" s="452"/>
      <c r="V33" s="208" t="s">
        <v>13</v>
      </c>
      <c r="W33" s="208" t="s">
        <v>86</v>
      </c>
      <c r="X33" s="208" t="s">
        <v>13</v>
      </c>
      <c r="Y33" s="426"/>
      <c r="Z33" s="467"/>
      <c r="AA33" s="286"/>
    </row>
    <row r="34" spans="2:27" s="106" customFormat="1" ht="9" customHeight="1">
      <c r="B34" s="303"/>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297"/>
      <c r="AA34" s="286"/>
    </row>
    <row r="35" spans="2:27" s="106" customFormat="1">
      <c r="B35" s="286"/>
      <c r="C35" s="286"/>
      <c r="D35" s="286"/>
      <c r="E35" s="286"/>
      <c r="F35" s="286"/>
      <c r="G35" s="286"/>
      <c r="H35" s="286"/>
      <c r="I35" s="286"/>
      <c r="J35" s="286"/>
      <c r="K35" s="106"/>
      <c r="L35" s="106"/>
      <c r="M35" s="106"/>
      <c r="N35" s="106"/>
      <c r="O35" s="106"/>
      <c r="P35" s="106"/>
      <c r="Q35" s="106"/>
      <c r="R35" s="106"/>
      <c r="S35" s="106"/>
      <c r="T35" s="106"/>
      <c r="U35" s="106"/>
      <c r="V35" s="106"/>
      <c r="W35" s="106"/>
      <c r="X35" s="106"/>
      <c r="Y35" s="106"/>
      <c r="Z35" s="106"/>
      <c r="AA35" s="106"/>
    </row>
    <row r="36" spans="2:27" s="106" customFormat="1">
      <c r="B36" s="286"/>
      <c r="C36" s="286"/>
      <c r="D36" s="286"/>
      <c r="E36" s="286"/>
      <c r="F36" s="286"/>
      <c r="G36" s="286"/>
      <c r="H36" s="286"/>
      <c r="I36" s="286"/>
      <c r="J36" s="286"/>
      <c r="K36" s="106"/>
      <c r="L36" s="106"/>
      <c r="M36" s="106"/>
      <c r="N36" s="106"/>
      <c r="O36" s="106"/>
      <c r="P36" s="106"/>
      <c r="Q36" s="106"/>
      <c r="R36" s="106"/>
      <c r="S36" s="106"/>
      <c r="T36" s="106"/>
      <c r="U36" s="106"/>
      <c r="V36" s="106"/>
      <c r="W36" s="106"/>
      <c r="X36" s="106"/>
      <c r="Y36" s="106"/>
      <c r="Z36" s="106"/>
      <c r="AA36" s="106"/>
    </row>
    <row r="37" spans="2:27" s="104" customFormat="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row>
    <row r="38" spans="2:27" s="104" customFormat="1">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row>
    <row r="39" spans="2:27" s="104" customFormat="1">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row>
    <row r="40" spans="2:27" s="104" customForma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row>
    <row r="41" spans="2:27" s="104" customFormat="1">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2:27" s="104" customFormat="1">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5" spans="2:27" s="104" customFormat="1">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row>
    <row r="46" spans="2:27" s="104" customFormat="1">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2:27" s="104" customFormat="1">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2:27" s="104" customFormat="1">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104" customFormat="1"/>
    <row r="50" s="104" customFormat="1"/>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7"/>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AJ68"/>
  <sheetViews>
    <sheetView view="pageBreakPreview" zoomScaleSheetLayoutView="100" workbookViewId="0">
      <selection activeCell="S12" sqref="S12"/>
    </sheetView>
  </sheetViews>
  <sheetFormatPr defaultColWidth="4" defaultRowHeight="13.5"/>
  <cols>
    <col min="1" max="1" width="2.875" style="106" customWidth="1"/>
    <col min="2" max="2" width="2.375" style="106" customWidth="1"/>
    <col min="3" max="23" width="4.5" style="106" customWidth="1"/>
    <col min="24" max="31" width="3.625" style="106" customWidth="1"/>
    <col min="32" max="16384" width="4" style="106"/>
  </cols>
  <sheetData>
    <row r="2" spans="2:31">
      <c r="B2" s="106" t="s">
        <v>398</v>
      </c>
    </row>
    <row r="3" spans="2:31">
      <c r="U3" s="105"/>
      <c r="X3" s="225" t="s">
        <v>71</v>
      </c>
      <c r="Y3" s="107"/>
      <c r="Z3" s="107"/>
      <c r="AA3" s="225" t="s">
        <v>2</v>
      </c>
      <c r="AB3" s="107"/>
      <c r="AC3" s="225" t="s">
        <v>821</v>
      </c>
      <c r="AD3" s="107"/>
      <c r="AE3" s="225" t="s">
        <v>581</v>
      </c>
    </row>
    <row r="4" spans="2:31">
      <c r="T4" s="268"/>
      <c r="U4" s="268"/>
      <c r="V4" s="268"/>
    </row>
    <row r="5" spans="2:31" ht="24.75" customHeight="1">
      <c r="B5" s="107" t="s">
        <v>837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7" spans="2:31" ht="23.25" customHeight="1">
      <c r="B7" s="814" t="s">
        <v>356</v>
      </c>
      <c r="C7" s="814"/>
      <c r="D7" s="814"/>
      <c r="E7" s="814"/>
      <c r="F7" s="831"/>
      <c r="G7" s="832"/>
      <c r="H7" s="832"/>
      <c r="I7" s="832"/>
      <c r="J7" s="832"/>
      <c r="K7" s="832"/>
      <c r="L7" s="832"/>
      <c r="M7" s="832"/>
      <c r="N7" s="832"/>
      <c r="O7" s="832"/>
      <c r="P7" s="832"/>
      <c r="Q7" s="832"/>
      <c r="R7" s="832"/>
      <c r="S7" s="832"/>
      <c r="T7" s="832"/>
      <c r="U7" s="832"/>
      <c r="V7" s="832"/>
      <c r="W7" s="832"/>
      <c r="X7" s="832"/>
      <c r="Y7" s="832"/>
      <c r="Z7" s="832"/>
      <c r="AA7" s="832"/>
      <c r="AB7" s="832"/>
      <c r="AC7" s="832"/>
      <c r="AD7" s="832"/>
      <c r="AE7" s="848"/>
    </row>
    <row r="8" spans="2:31" ht="23.25" customHeight="1">
      <c r="B8" s="814" t="s">
        <v>302</v>
      </c>
      <c r="C8" s="814"/>
      <c r="D8" s="814"/>
      <c r="E8" s="814"/>
      <c r="F8" s="831" t="s">
        <v>13</v>
      </c>
      <c r="G8" s="827" t="s">
        <v>678</v>
      </c>
      <c r="H8" s="827"/>
      <c r="I8" s="827"/>
      <c r="J8" s="827"/>
      <c r="K8" s="832" t="s">
        <v>13</v>
      </c>
      <c r="L8" s="827" t="s">
        <v>996</v>
      </c>
      <c r="M8" s="827"/>
      <c r="N8" s="827"/>
      <c r="O8" s="827"/>
      <c r="P8" s="827"/>
      <c r="Q8" s="832" t="s">
        <v>13</v>
      </c>
      <c r="R8" s="827" t="s">
        <v>304</v>
      </c>
      <c r="S8" s="827"/>
      <c r="T8" s="827"/>
      <c r="U8" s="827"/>
      <c r="V8" s="827"/>
      <c r="W8" s="827"/>
      <c r="X8" s="827"/>
      <c r="Y8" s="827"/>
      <c r="Z8" s="827"/>
      <c r="AA8" s="827"/>
      <c r="AB8" s="827"/>
      <c r="AC8" s="827"/>
      <c r="AD8" s="834"/>
      <c r="AE8" s="839"/>
    </row>
    <row r="9" spans="2:31" ht="24.95" customHeight="1">
      <c r="B9" s="204" t="s">
        <v>567</v>
      </c>
      <c r="C9" s="210"/>
      <c r="D9" s="210"/>
      <c r="E9" s="222"/>
      <c r="F9" s="825" t="s">
        <v>13</v>
      </c>
      <c r="G9" s="824" t="s">
        <v>742</v>
      </c>
      <c r="H9" s="824"/>
      <c r="I9" s="824"/>
      <c r="J9" s="824"/>
      <c r="K9" s="824"/>
      <c r="L9" s="824"/>
      <c r="M9" s="824"/>
      <c r="N9" s="824"/>
      <c r="O9" s="824"/>
      <c r="P9" s="820"/>
      <c r="Q9" s="818"/>
      <c r="R9" s="835" t="s">
        <v>13</v>
      </c>
      <c r="S9" s="824" t="s">
        <v>1002</v>
      </c>
      <c r="T9" s="824"/>
      <c r="U9" s="824"/>
      <c r="V9" s="824"/>
      <c r="W9" s="842"/>
      <c r="X9" s="842"/>
      <c r="Y9" s="842"/>
      <c r="Z9" s="842"/>
      <c r="AA9" s="842"/>
      <c r="AB9" s="842"/>
      <c r="AC9" s="842"/>
      <c r="AD9" s="818"/>
      <c r="AE9" s="849"/>
    </row>
    <row r="10" spans="2:31" ht="24.95" customHeight="1">
      <c r="B10" s="414"/>
      <c r="C10" s="148"/>
      <c r="D10" s="148"/>
      <c r="E10" s="469"/>
      <c r="F10" s="825" t="s">
        <v>13</v>
      </c>
      <c r="G10" s="824" t="s">
        <v>992</v>
      </c>
      <c r="H10" s="824"/>
      <c r="I10" s="824"/>
      <c r="J10" s="824"/>
      <c r="K10" s="824"/>
      <c r="L10" s="824"/>
      <c r="M10" s="824"/>
      <c r="N10" s="824"/>
      <c r="O10" s="824"/>
      <c r="P10" s="820"/>
      <c r="Q10" s="820"/>
      <c r="R10" s="825" t="s">
        <v>13</v>
      </c>
      <c r="S10" s="824" t="s">
        <v>854</v>
      </c>
      <c r="T10" s="824"/>
      <c r="U10" s="824"/>
      <c r="V10" s="824"/>
      <c r="W10" s="824"/>
      <c r="X10" s="824"/>
      <c r="Y10" s="824"/>
      <c r="Z10" s="824"/>
      <c r="AA10" s="824"/>
      <c r="AB10" s="824"/>
      <c r="AC10" s="824"/>
      <c r="AD10" s="820"/>
      <c r="AE10" s="845"/>
    </row>
    <row r="11" spans="2:31" ht="24.95" customHeight="1">
      <c r="B11" s="414"/>
      <c r="C11" s="148"/>
      <c r="D11" s="148"/>
      <c r="E11" s="469"/>
      <c r="F11" s="825" t="s">
        <v>13</v>
      </c>
      <c r="G11" s="824" t="s">
        <v>970</v>
      </c>
      <c r="H11" s="824"/>
      <c r="I11" s="824"/>
      <c r="J11" s="824"/>
      <c r="K11" s="824"/>
      <c r="L11" s="824"/>
      <c r="M11" s="824"/>
      <c r="N11" s="824"/>
      <c r="O11" s="824"/>
      <c r="P11" s="820"/>
      <c r="Q11" s="820"/>
      <c r="R11" s="825" t="s">
        <v>13</v>
      </c>
      <c r="S11" s="706" t="s">
        <v>1005</v>
      </c>
      <c r="T11" s="824"/>
      <c r="U11" s="824"/>
      <c r="V11" s="824"/>
      <c r="W11" s="824"/>
      <c r="X11" s="824"/>
      <c r="Y11" s="824"/>
      <c r="Z11" s="824"/>
      <c r="AA11" s="824"/>
      <c r="AB11" s="824"/>
      <c r="AC11" s="824"/>
      <c r="AD11" s="820"/>
      <c r="AE11" s="845"/>
    </row>
    <row r="12" spans="2:31" ht="24.95" customHeight="1">
      <c r="B12" s="414"/>
      <c r="C12" s="148"/>
      <c r="D12" s="148"/>
      <c r="E12" s="469"/>
      <c r="F12" s="825" t="s">
        <v>13</v>
      </c>
      <c r="G12" s="824" t="s">
        <v>994</v>
      </c>
      <c r="H12" s="824"/>
      <c r="I12" s="824"/>
      <c r="J12" s="824"/>
      <c r="K12" s="824"/>
      <c r="L12" s="824"/>
      <c r="M12" s="824"/>
      <c r="N12" s="824"/>
      <c r="O12" s="824"/>
      <c r="P12" s="820"/>
      <c r="Q12" s="820"/>
      <c r="R12" s="825" t="s">
        <v>13</v>
      </c>
      <c r="S12" s="824" t="s">
        <v>1006</v>
      </c>
      <c r="T12" s="824"/>
      <c r="U12" s="824"/>
      <c r="V12" s="824"/>
      <c r="W12" s="824"/>
      <c r="X12" s="824"/>
      <c r="Y12" s="824"/>
      <c r="Z12" s="824"/>
      <c r="AA12" s="824"/>
      <c r="AB12" s="824"/>
      <c r="AC12" s="824"/>
      <c r="AD12" s="820"/>
      <c r="AE12" s="845"/>
    </row>
    <row r="13" spans="2:31" ht="24.95" customHeight="1">
      <c r="B13" s="414"/>
      <c r="C13" s="148"/>
      <c r="D13" s="148"/>
      <c r="E13" s="469"/>
      <c r="F13" s="825" t="s">
        <v>13</v>
      </c>
      <c r="G13" s="824" t="s">
        <v>571</v>
      </c>
      <c r="H13" s="824"/>
      <c r="I13" s="824"/>
      <c r="J13" s="824"/>
      <c r="K13" s="824"/>
      <c r="L13" s="824"/>
      <c r="M13" s="824"/>
      <c r="N13" s="824"/>
      <c r="O13" s="824"/>
      <c r="P13" s="820"/>
      <c r="Q13" s="820"/>
      <c r="R13" s="825" t="s">
        <v>13</v>
      </c>
      <c r="S13" s="824" t="s">
        <v>768</v>
      </c>
      <c r="T13" s="837"/>
      <c r="U13" s="837"/>
      <c r="V13" s="837"/>
      <c r="W13" s="837"/>
      <c r="X13" s="837"/>
      <c r="Y13" s="837"/>
      <c r="Z13" s="837"/>
      <c r="AA13" s="837"/>
      <c r="AB13" s="837"/>
      <c r="AC13" s="837"/>
      <c r="AD13" s="837"/>
      <c r="AE13" s="850"/>
    </row>
    <row r="14" spans="2:31" ht="30.75" customHeight="1">
      <c r="B14" s="814" t="s">
        <v>142</v>
      </c>
      <c r="C14" s="814"/>
      <c r="D14" s="814"/>
      <c r="E14" s="814"/>
      <c r="F14" s="831" t="s">
        <v>13</v>
      </c>
      <c r="G14" s="827" t="s">
        <v>773</v>
      </c>
      <c r="H14" s="833"/>
      <c r="I14" s="833"/>
      <c r="J14" s="833"/>
      <c r="K14" s="833"/>
      <c r="L14" s="833"/>
      <c r="M14" s="833"/>
      <c r="N14" s="833"/>
      <c r="O14" s="833"/>
      <c r="P14" s="833"/>
      <c r="Q14" s="834"/>
      <c r="R14" s="832" t="s">
        <v>13</v>
      </c>
      <c r="S14" s="827" t="s">
        <v>748</v>
      </c>
      <c r="T14" s="833"/>
      <c r="U14" s="833"/>
      <c r="V14" s="833"/>
      <c r="W14" s="833"/>
      <c r="X14" s="833"/>
      <c r="Y14" s="833"/>
      <c r="Z14" s="833"/>
      <c r="AA14" s="833"/>
      <c r="AB14" s="833"/>
      <c r="AC14" s="833"/>
      <c r="AD14" s="834"/>
      <c r="AE14" s="839"/>
    </row>
    <row r="16" spans="2:31">
      <c r="B16" s="220"/>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442"/>
      <c r="AA16" s="202"/>
      <c r="AB16" s="208" t="s">
        <v>482</v>
      </c>
      <c r="AC16" s="208" t="s">
        <v>86</v>
      </c>
      <c r="AD16" s="208" t="s">
        <v>484</v>
      </c>
      <c r="AE16" s="442"/>
    </row>
    <row r="17" spans="2:31">
      <c r="B17" s="815" t="s">
        <v>967</v>
      </c>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43"/>
      <c r="AA17" s="204"/>
      <c r="AB17" s="210"/>
      <c r="AC17" s="210"/>
      <c r="AD17" s="438"/>
      <c r="AE17" s="296"/>
    </row>
    <row r="18" spans="2:31">
      <c r="B18" s="816"/>
      <c r="C18" s="819" t="s">
        <v>135</v>
      </c>
      <c r="D18" s="820" t="s">
        <v>501</v>
      </c>
      <c r="E18" s="820"/>
      <c r="F18" s="820"/>
      <c r="G18" s="820"/>
      <c r="H18" s="820"/>
      <c r="I18" s="820"/>
      <c r="J18" s="820"/>
      <c r="K18" s="820"/>
      <c r="L18" s="820"/>
      <c r="M18" s="820"/>
      <c r="N18" s="820"/>
      <c r="O18" s="820"/>
      <c r="P18" s="820"/>
      <c r="Q18" s="820"/>
      <c r="R18" s="820"/>
      <c r="S18" s="820"/>
      <c r="T18" s="820"/>
      <c r="U18" s="820"/>
      <c r="V18" s="820"/>
      <c r="W18" s="820"/>
      <c r="X18" s="820"/>
      <c r="Y18" s="820"/>
      <c r="Z18" s="844"/>
      <c r="AA18" s="465"/>
      <c r="AB18" s="148" t="s">
        <v>13</v>
      </c>
      <c r="AC18" s="148" t="s">
        <v>86</v>
      </c>
      <c r="AD18" s="148" t="s">
        <v>13</v>
      </c>
      <c r="AE18" s="467"/>
    </row>
    <row r="19" spans="2:31">
      <c r="B19" s="816"/>
      <c r="C19" s="820"/>
      <c r="D19" s="820" t="s">
        <v>521</v>
      </c>
      <c r="E19" s="820"/>
      <c r="F19" s="820"/>
      <c r="G19" s="820"/>
      <c r="H19" s="820"/>
      <c r="I19" s="820"/>
      <c r="J19" s="820"/>
      <c r="K19" s="820"/>
      <c r="L19" s="820"/>
      <c r="M19" s="820"/>
      <c r="N19" s="820"/>
      <c r="O19" s="820"/>
      <c r="P19" s="820"/>
      <c r="Q19" s="820"/>
      <c r="R19" s="820"/>
      <c r="S19" s="820"/>
      <c r="T19" s="820"/>
      <c r="U19" s="820"/>
      <c r="V19" s="820"/>
      <c r="W19" s="820"/>
      <c r="X19" s="820"/>
      <c r="Y19" s="820"/>
      <c r="Z19" s="844"/>
      <c r="AA19" s="414"/>
      <c r="AB19" s="148"/>
      <c r="AC19" s="148"/>
      <c r="AD19" s="286"/>
      <c r="AE19" s="467"/>
    </row>
    <row r="20" spans="2:31" ht="6" customHeight="1">
      <c r="B20" s="816"/>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44"/>
      <c r="AA20" s="414"/>
      <c r="AB20" s="148"/>
      <c r="AC20" s="148"/>
      <c r="AD20" s="286"/>
      <c r="AE20" s="467"/>
    </row>
    <row r="21" spans="2:31">
      <c r="B21" s="816"/>
      <c r="C21" s="820"/>
      <c r="D21" s="823" t="s">
        <v>5</v>
      </c>
      <c r="E21" s="827"/>
      <c r="F21" s="827"/>
      <c r="G21" s="827"/>
      <c r="H21" s="827"/>
      <c r="I21" s="827"/>
      <c r="J21" s="827"/>
      <c r="K21" s="827"/>
      <c r="L21" s="827"/>
      <c r="M21" s="827"/>
      <c r="N21" s="827"/>
      <c r="O21" s="834"/>
      <c r="P21" s="834"/>
      <c r="Q21" s="834"/>
      <c r="R21" s="834"/>
      <c r="S21" s="827"/>
      <c r="T21" s="827"/>
      <c r="U21" s="831"/>
      <c r="V21" s="832"/>
      <c r="W21" s="832"/>
      <c r="X21" s="834" t="s">
        <v>745</v>
      </c>
      <c r="Y21" s="816"/>
      <c r="Z21" s="844"/>
      <c r="AA21" s="414"/>
      <c r="AB21" s="148"/>
      <c r="AC21" s="148"/>
      <c r="AD21" s="286"/>
      <c r="AE21" s="467"/>
    </row>
    <row r="22" spans="2:31">
      <c r="B22" s="816"/>
      <c r="C22" s="820"/>
      <c r="D22" s="823" t="s">
        <v>972</v>
      </c>
      <c r="E22" s="827"/>
      <c r="F22" s="827"/>
      <c r="G22" s="827"/>
      <c r="H22" s="827"/>
      <c r="I22" s="827"/>
      <c r="J22" s="827"/>
      <c r="K22" s="827"/>
      <c r="L22" s="827"/>
      <c r="M22" s="827"/>
      <c r="N22" s="827"/>
      <c r="O22" s="834"/>
      <c r="P22" s="834"/>
      <c r="Q22" s="834"/>
      <c r="R22" s="834"/>
      <c r="S22" s="827"/>
      <c r="T22" s="827"/>
      <c r="U22" s="831"/>
      <c r="V22" s="832"/>
      <c r="W22" s="832"/>
      <c r="X22" s="834" t="s">
        <v>745</v>
      </c>
      <c r="Y22" s="816"/>
      <c r="Z22" s="845"/>
      <c r="AA22" s="414"/>
      <c r="AB22" s="148"/>
      <c r="AC22" s="148"/>
      <c r="AD22" s="286"/>
      <c r="AE22" s="467"/>
    </row>
    <row r="23" spans="2:31">
      <c r="B23" s="816"/>
      <c r="C23" s="820"/>
      <c r="D23" s="823" t="s">
        <v>973</v>
      </c>
      <c r="E23" s="827"/>
      <c r="F23" s="827"/>
      <c r="G23" s="827"/>
      <c r="H23" s="827"/>
      <c r="I23" s="827"/>
      <c r="J23" s="827"/>
      <c r="K23" s="827"/>
      <c r="L23" s="827"/>
      <c r="M23" s="827"/>
      <c r="N23" s="827"/>
      <c r="O23" s="834"/>
      <c r="P23" s="834"/>
      <c r="Q23" s="834"/>
      <c r="R23" s="834"/>
      <c r="S23" s="827"/>
      <c r="T23" s="838" t="str">
        <f>(IFERROR(ROUNDDOWN(T22/T21*100,0),""))</f>
        <v/>
      </c>
      <c r="U23" s="840" t="str">
        <f>(IFERROR(ROUNDDOWN(U22/U21*100,0),""))</f>
        <v/>
      </c>
      <c r="V23" s="841"/>
      <c r="W23" s="841"/>
      <c r="X23" s="834" t="s">
        <v>285</v>
      </c>
      <c r="Y23" s="816"/>
      <c r="Z23" s="846"/>
      <c r="AA23" s="414"/>
      <c r="AB23" s="148"/>
      <c r="AC23" s="148"/>
      <c r="AD23" s="286"/>
      <c r="AE23" s="467"/>
    </row>
    <row r="24" spans="2:31">
      <c r="B24" s="816"/>
      <c r="C24" s="820"/>
      <c r="D24" s="820" t="s">
        <v>1345</v>
      </c>
      <c r="E24" s="820"/>
      <c r="F24" s="820"/>
      <c r="G24" s="820"/>
      <c r="H24" s="820"/>
      <c r="I24" s="820"/>
      <c r="J24" s="820"/>
      <c r="K24" s="820"/>
      <c r="L24" s="820"/>
      <c r="M24" s="820"/>
      <c r="N24" s="820"/>
      <c r="O24" s="820"/>
      <c r="P24" s="820"/>
      <c r="Q24" s="820"/>
      <c r="R24" s="820"/>
      <c r="S24" s="820"/>
      <c r="T24" s="820"/>
      <c r="U24" s="820"/>
      <c r="V24" s="820"/>
      <c r="W24" s="820"/>
      <c r="X24" s="820"/>
      <c r="Y24" s="820"/>
      <c r="Z24" s="846"/>
      <c r="AA24" s="414"/>
      <c r="AB24" s="148"/>
      <c r="AC24" s="148"/>
      <c r="AD24" s="286"/>
      <c r="AE24" s="467"/>
    </row>
    <row r="25" spans="2:31">
      <c r="B25" s="816"/>
      <c r="C25" s="820"/>
      <c r="D25" s="820"/>
      <c r="E25" s="820" t="s">
        <v>1003</v>
      </c>
      <c r="F25" s="820"/>
      <c r="G25" s="820"/>
      <c r="H25" s="820"/>
      <c r="I25" s="820"/>
      <c r="J25" s="820"/>
      <c r="K25" s="820"/>
      <c r="L25" s="820"/>
      <c r="M25" s="820"/>
      <c r="N25" s="820"/>
      <c r="O25" s="820"/>
      <c r="P25" s="820"/>
      <c r="Q25" s="820"/>
      <c r="R25" s="820"/>
      <c r="S25" s="820"/>
      <c r="T25" s="820"/>
      <c r="U25" s="820"/>
      <c r="V25" s="820"/>
      <c r="W25" s="820"/>
      <c r="X25" s="820"/>
      <c r="Y25" s="820"/>
      <c r="Z25" s="846"/>
      <c r="AA25" s="414"/>
      <c r="AB25" s="148"/>
      <c r="AC25" s="148"/>
      <c r="AD25" s="286"/>
      <c r="AE25" s="467"/>
    </row>
    <row r="26" spans="2:31">
      <c r="B26" s="816"/>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46"/>
      <c r="AA26" s="414"/>
      <c r="AB26" s="148"/>
      <c r="AC26" s="148"/>
      <c r="AD26" s="286"/>
      <c r="AE26" s="467"/>
    </row>
    <row r="27" spans="2:31">
      <c r="B27" s="816"/>
      <c r="C27" s="819" t="s">
        <v>612</v>
      </c>
      <c r="D27" s="820" t="s">
        <v>471</v>
      </c>
      <c r="E27" s="820"/>
      <c r="F27" s="820"/>
      <c r="G27" s="820"/>
      <c r="H27" s="820"/>
      <c r="I27" s="820"/>
      <c r="J27" s="820"/>
      <c r="K27" s="820"/>
      <c r="L27" s="820"/>
      <c r="M27" s="820"/>
      <c r="N27" s="820"/>
      <c r="O27" s="820"/>
      <c r="P27" s="820"/>
      <c r="Q27" s="820"/>
      <c r="R27" s="820"/>
      <c r="S27" s="820"/>
      <c r="T27" s="820"/>
      <c r="U27" s="820"/>
      <c r="V27" s="820"/>
      <c r="W27" s="820"/>
      <c r="X27" s="820"/>
      <c r="Y27" s="820"/>
      <c r="Z27" s="844"/>
      <c r="AA27" s="414"/>
      <c r="AB27" s="148" t="s">
        <v>13</v>
      </c>
      <c r="AC27" s="148" t="s">
        <v>86</v>
      </c>
      <c r="AD27" s="148" t="s">
        <v>13</v>
      </c>
      <c r="AE27" s="467"/>
    </row>
    <row r="28" spans="2:31">
      <c r="B28" s="816"/>
      <c r="C28" s="819"/>
      <c r="D28" s="820" t="s">
        <v>770</v>
      </c>
      <c r="E28" s="820"/>
      <c r="F28" s="820"/>
      <c r="G28" s="820"/>
      <c r="H28" s="820"/>
      <c r="I28" s="820"/>
      <c r="J28" s="820"/>
      <c r="K28" s="820"/>
      <c r="L28" s="820"/>
      <c r="M28" s="820"/>
      <c r="N28" s="820"/>
      <c r="O28" s="820"/>
      <c r="P28" s="820"/>
      <c r="Q28" s="820"/>
      <c r="R28" s="820"/>
      <c r="S28" s="820"/>
      <c r="T28" s="820"/>
      <c r="U28" s="820"/>
      <c r="V28" s="820"/>
      <c r="W28" s="820"/>
      <c r="X28" s="820"/>
      <c r="Y28" s="820"/>
      <c r="Z28" s="844"/>
      <c r="AA28" s="414"/>
      <c r="AB28" s="148"/>
      <c r="AC28" s="148"/>
      <c r="AD28" s="148"/>
      <c r="AE28" s="467"/>
    </row>
    <row r="29" spans="2:31">
      <c r="B29" s="816"/>
      <c r="C29" s="819"/>
      <c r="D29" s="820" t="s">
        <v>976</v>
      </c>
      <c r="E29" s="820"/>
      <c r="F29" s="820"/>
      <c r="G29" s="820"/>
      <c r="H29" s="820"/>
      <c r="I29" s="820"/>
      <c r="J29" s="820"/>
      <c r="K29" s="820"/>
      <c r="L29" s="820"/>
      <c r="M29" s="820"/>
      <c r="N29" s="820"/>
      <c r="O29" s="820"/>
      <c r="P29" s="820"/>
      <c r="Q29" s="820"/>
      <c r="R29" s="820"/>
      <c r="S29" s="820"/>
      <c r="T29" s="820"/>
      <c r="U29" s="820"/>
      <c r="V29" s="820"/>
      <c r="W29" s="820"/>
      <c r="X29" s="820"/>
      <c r="Y29" s="820"/>
      <c r="Z29" s="844"/>
      <c r="AA29" s="465"/>
      <c r="AB29" s="148"/>
      <c r="AC29" s="668"/>
      <c r="AD29" s="286"/>
      <c r="AE29" s="467"/>
    </row>
    <row r="30" spans="2:31" ht="6" customHeight="1">
      <c r="B30" s="816"/>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46"/>
      <c r="AA30" s="414"/>
      <c r="AB30" s="148"/>
      <c r="AC30" s="148"/>
      <c r="AD30" s="286"/>
      <c r="AE30" s="467"/>
    </row>
    <row r="31" spans="2:31">
      <c r="B31" s="816"/>
      <c r="C31" s="819"/>
      <c r="D31" s="823" t="s">
        <v>411</v>
      </c>
      <c r="E31" s="827"/>
      <c r="F31" s="827"/>
      <c r="G31" s="827"/>
      <c r="H31" s="827"/>
      <c r="I31" s="827"/>
      <c r="J31" s="827"/>
      <c r="K31" s="827"/>
      <c r="L31" s="827"/>
      <c r="M31" s="827"/>
      <c r="N31" s="827"/>
      <c r="O31" s="834"/>
      <c r="P31" s="834"/>
      <c r="Q31" s="834"/>
      <c r="R31" s="834"/>
      <c r="S31" s="834"/>
      <c r="T31" s="839"/>
      <c r="U31" s="831"/>
      <c r="V31" s="832"/>
      <c r="W31" s="832"/>
      <c r="X31" s="839" t="s">
        <v>745</v>
      </c>
      <c r="Y31" s="816"/>
      <c r="Z31" s="846"/>
      <c r="AA31" s="414"/>
      <c r="AB31" s="148"/>
      <c r="AC31" s="148"/>
      <c r="AD31" s="286"/>
      <c r="AE31" s="467"/>
    </row>
    <row r="32" spans="2:31" ht="4.5" customHeight="1">
      <c r="B32" s="816"/>
      <c r="C32" s="819"/>
      <c r="D32" s="824"/>
      <c r="E32" s="824"/>
      <c r="F32" s="824"/>
      <c r="G32" s="824"/>
      <c r="H32" s="824"/>
      <c r="I32" s="824"/>
      <c r="J32" s="824"/>
      <c r="K32" s="824"/>
      <c r="L32" s="824"/>
      <c r="M32" s="824"/>
      <c r="N32" s="824"/>
      <c r="O32" s="820"/>
      <c r="P32" s="820"/>
      <c r="Q32" s="820"/>
      <c r="R32" s="820"/>
      <c r="S32" s="820"/>
      <c r="T32" s="820"/>
      <c r="U32" s="825"/>
      <c r="V32" s="825"/>
      <c r="W32" s="825"/>
      <c r="X32" s="820"/>
      <c r="Y32" s="820"/>
      <c r="Z32" s="846"/>
      <c r="AA32" s="414"/>
      <c r="AB32" s="148"/>
      <c r="AC32" s="148"/>
      <c r="AD32" s="286"/>
      <c r="AE32" s="467"/>
    </row>
    <row r="33" spans="2:31">
      <c r="B33" s="463"/>
      <c r="C33" s="821"/>
      <c r="E33" s="828" t="s">
        <v>985</v>
      </c>
      <c r="F33" s="286"/>
      <c r="G33" s="286"/>
      <c r="H33" s="286"/>
      <c r="I33" s="286"/>
      <c r="J33" s="286"/>
      <c r="K33" s="286"/>
      <c r="L33" s="286"/>
      <c r="M33" s="286"/>
      <c r="N33" s="286"/>
      <c r="O33" s="286"/>
      <c r="X33" s="286"/>
      <c r="Y33" s="286"/>
      <c r="Z33" s="469"/>
      <c r="AA33" s="414"/>
      <c r="AB33" s="148"/>
      <c r="AC33" s="148"/>
      <c r="AD33" s="286"/>
      <c r="AE33" s="467"/>
    </row>
    <row r="34" spans="2:31">
      <c r="B34" s="463"/>
      <c r="C34" s="821"/>
      <c r="E34" s="829" t="s">
        <v>986</v>
      </c>
      <c r="F34" s="829"/>
      <c r="G34" s="829"/>
      <c r="H34" s="829"/>
      <c r="I34" s="829"/>
      <c r="J34" s="829"/>
      <c r="K34" s="829"/>
      <c r="L34" s="829"/>
      <c r="M34" s="829"/>
      <c r="N34" s="829"/>
      <c r="O34" s="829" t="s">
        <v>413</v>
      </c>
      <c r="P34" s="829"/>
      <c r="Q34" s="829"/>
      <c r="R34" s="829"/>
      <c r="S34" s="829"/>
      <c r="X34" s="286"/>
      <c r="Y34" s="286"/>
      <c r="Z34" s="469"/>
      <c r="AA34" s="414"/>
      <c r="AB34" s="148"/>
      <c r="AC34" s="148"/>
      <c r="AD34" s="286"/>
      <c r="AE34" s="467"/>
    </row>
    <row r="35" spans="2:31">
      <c r="B35" s="463"/>
      <c r="C35" s="821"/>
      <c r="E35" s="829" t="s">
        <v>987</v>
      </c>
      <c r="F35" s="829"/>
      <c r="G35" s="829"/>
      <c r="H35" s="829"/>
      <c r="I35" s="829"/>
      <c r="J35" s="829"/>
      <c r="K35" s="829"/>
      <c r="L35" s="829"/>
      <c r="M35" s="829"/>
      <c r="N35" s="829"/>
      <c r="O35" s="829" t="s">
        <v>997</v>
      </c>
      <c r="P35" s="829"/>
      <c r="Q35" s="829"/>
      <c r="R35" s="829"/>
      <c r="S35" s="829"/>
      <c r="X35" s="286"/>
      <c r="Y35" s="286"/>
      <c r="Z35" s="469"/>
      <c r="AA35" s="414"/>
      <c r="AB35" s="148"/>
      <c r="AC35" s="148"/>
      <c r="AD35" s="286"/>
      <c r="AE35" s="467"/>
    </row>
    <row r="36" spans="2:31">
      <c r="B36" s="463"/>
      <c r="C36" s="821"/>
      <c r="E36" s="829" t="s">
        <v>988</v>
      </c>
      <c r="F36" s="829"/>
      <c r="G36" s="829"/>
      <c r="H36" s="829"/>
      <c r="I36" s="829"/>
      <c r="J36" s="829"/>
      <c r="K36" s="829"/>
      <c r="L36" s="829"/>
      <c r="M36" s="829"/>
      <c r="N36" s="829"/>
      <c r="O36" s="829" t="s">
        <v>998</v>
      </c>
      <c r="P36" s="829"/>
      <c r="Q36" s="829"/>
      <c r="R36" s="829"/>
      <c r="S36" s="829"/>
      <c r="X36" s="286"/>
      <c r="Y36" s="286"/>
      <c r="Z36" s="469"/>
      <c r="AA36" s="414"/>
      <c r="AB36" s="148"/>
      <c r="AC36" s="148"/>
      <c r="AD36" s="286"/>
      <c r="AE36" s="467"/>
    </row>
    <row r="37" spans="2:31">
      <c r="B37" s="463"/>
      <c r="C37" s="821"/>
      <c r="E37" s="829" t="s">
        <v>632</v>
      </c>
      <c r="F37" s="829"/>
      <c r="G37" s="829"/>
      <c r="H37" s="829"/>
      <c r="I37" s="829"/>
      <c r="J37" s="829"/>
      <c r="K37" s="829"/>
      <c r="L37" s="829"/>
      <c r="M37" s="829"/>
      <c r="N37" s="829"/>
      <c r="O37" s="829" t="s">
        <v>552</v>
      </c>
      <c r="P37" s="829"/>
      <c r="Q37" s="829"/>
      <c r="R37" s="829"/>
      <c r="S37" s="829"/>
      <c r="X37" s="286"/>
      <c r="Y37" s="286"/>
      <c r="Z37" s="469"/>
      <c r="AA37" s="414"/>
      <c r="AB37" s="148"/>
      <c r="AC37" s="148"/>
      <c r="AD37" s="286"/>
      <c r="AE37" s="467"/>
    </row>
    <row r="38" spans="2:31">
      <c r="B38" s="463"/>
      <c r="C38" s="821"/>
      <c r="E38" s="829" t="s">
        <v>375</v>
      </c>
      <c r="F38" s="829"/>
      <c r="G38" s="829"/>
      <c r="H38" s="829"/>
      <c r="I38" s="829"/>
      <c r="J38" s="829"/>
      <c r="K38" s="829"/>
      <c r="L38" s="829"/>
      <c r="M38" s="829"/>
      <c r="N38" s="829"/>
      <c r="O38" s="829" t="s">
        <v>1000</v>
      </c>
      <c r="P38" s="829"/>
      <c r="Q38" s="829"/>
      <c r="R38" s="829"/>
      <c r="S38" s="829"/>
      <c r="X38" s="286"/>
      <c r="Y38" s="286"/>
      <c r="Z38" s="469"/>
      <c r="AA38" s="414"/>
      <c r="AB38" s="148"/>
      <c r="AC38" s="148"/>
      <c r="AD38" s="286"/>
      <c r="AE38" s="467"/>
    </row>
    <row r="39" spans="2:31">
      <c r="B39" s="463"/>
      <c r="C39" s="821"/>
      <c r="E39" s="829" t="s">
        <v>974</v>
      </c>
      <c r="F39" s="829"/>
      <c r="G39" s="829"/>
      <c r="H39" s="829"/>
      <c r="I39" s="829"/>
      <c r="J39" s="829"/>
      <c r="K39" s="829"/>
      <c r="L39" s="829"/>
      <c r="M39" s="829"/>
      <c r="N39" s="829"/>
      <c r="O39" s="829" t="s">
        <v>576</v>
      </c>
      <c r="P39" s="829"/>
      <c r="Q39" s="829"/>
      <c r="R39" s="829"/>
      <c r="S39" s="829"/>
      <c r="X39" s="286"/>
      <c r="Y39" s="286"/>
      <c r="Z39" s="469"/>
      <c r="AA39" s="414"/>
      <c r="AB39" s="148"/>
      <c r="AC39" s="148"/>
      <c r="AD39" s="286"/>
      <c r="AE39" s="467"/>
    </row>
    <row r="40" spans="2:31">
      <c r="B40" s="463"/>
      <c r="C40" s="821"/>
      <c r="E40" s="829" t="s">
        <v>301</v>
      </c>
      <c r="F40" s="829"/>
      <c r="G40" s="829"/>
      <c r="H40" s="829"/>
      <c r="I40" s="829"/>
      <c r="J40" s="829"/>
      <c r="K40" s="829"/>
      <c r="L40" s="829"/>
      <c r="M40" s="829"/>
      <c r="N40" s="829"/>
      <c r="O40" s="829" t="s">
        <v>210</v>
      </c>
      <c r="P40" s="829"/>
      <c r="Q40" s="829"/>
      <c r="R40" s="829"/>
      <c r="S40" s="829"/>
      <c r="X40" s="286"/>
      <c r="Y40" s="286"/>
      <c r="Z40" s="469"/>
      <c r="AA40" s="414"/>
      <c r="AB40" s="148"/>
      <c r="AC40" s="148"/>
      <c r="AD40" s="286"/>
      <c r="AE40" s="467"/>
    </row>
    <row r="41" spans="2:31">
      <c r="B41" s="463"/>
      <c r="C41" s="821"/>
      <c r="E41" s="829" t="s">
        <v>619</v>
      </c>
      <c r="F41" s="829"/>
      <c r="G41" s="829"/>
      <c r="H41" s="829"/>
      <c r="I41" s="829"/>
      <c r="J41" s="829"/>
      <c r="K41" s="829"/>
      <c r="L41" s="829"/>
      <c r="M41" s="829"/>
      <c r="N41" s="829"/>
      <c r="O41" s="829" t="s">
        <v>619</v>
      </c>
      <c r="P41" s="829"/>
      <c r="Q41" s="829"/>
      <c r="R41" s="829"/>
      <c r="S41" s="829"/>
      <c r="X41" s="286"/>
      <c r="Y41" s="286"/>
      <c r="Z41" s="427"/>
      <c r="AA41" s="414"/>
      <c r="AB41" s="148"/>
      <c r="AC41" s="148"/>
      <c r="AD41" s="286"/>
      <c r="AE41" s="467"/>
    </row>
    <row r="42" spans="2:31">
      <c r="B42" s="816"/>
      <c r="C42" s="819"/>
      <c r="D42" s="820"/>
      <c r="E42" s="820"/>
      <c r="F42" s="820"/>
      <c r="G42" s="820"/>
      <c r="H42" s="820"/>
      <c r="I42" s="820"/>
      <c r="J42" s="825"/>
      <c r="K42" s="825"/>
      <c r="L42" s="825"/>
      <c r="M42" s="825"/>
      <c r="N42" s="825"/>
      <c r="O42" s="825"/>
      <c r="P42" s="825"/>
      <c r="Q42" s="825"/>
      <c r="R42" s="825"/>
      <c r="S42" s="825"/>
      <c r="T42" s="825"/>
      <c r="U42" s="825"/>
      <c r="V42" s="825"/>
      <c r="W42" s="820"/>
      <c r="X42" s="820"/>
      <c r="Y42" s="820"/>
      <c r="Z42" s="844"/>
      <c r="AA42" s="414"/>
      <c r="AB42" s="148"/>
      <c r="AC42" s="148"/>
      <c r="AD42" s="286"/>
      <c r="AE42" s="467"/>
    </row>
    <row r="43" spans="2:31" ht="14.25" customHeight="1">
      <c r="B43" s="816"/>
      <c r="C43" s="819" t="s">
        <v>968</v>
      </c>
      <c r="D43" s="820" t="s">
        <v>310</v>
      </c>
      <c r="E43" s="820"/>
      <c r="F43" s="820"/>
      <c r="G43" s="820"/>
      <c r="H43" s="820"/>
      <c r="I43" s="820"/>
      <c r="J43" s="820"/>
      <c r="K43" s="820"/>
      <c r="L43" s="820"/>
      <c r="M43" s="820"/>
      <c r="N43" s="820"/>
      <c r="O43" s="820"/>
      <c r="P43" s="820"/>
      <c r="Q43" s="820"/>
      <c r="R43" s="820"/>
      <c r="S43" s="820"/>
      <c r="T43" s="820"/>
      <c r="U43" s="820"/>
      <c r="V43" s="820"/>
      <c r="W43" s="820"/>
      <c r="X43" s="820"/>
      <c r="Y43" s="820"/>
      <c r="Z43" s="844"/>
      <c r="AA43" s="465"/>
      <c r="AB43" s="148" t="s">
        <v>13</v>
      </c>
      <c r="AC43" s="148" t="s">
        <v>86</v>
      </c>
      <c r="AD43" s="148" t="s">
        <v>13</v>
      </c>
      <c r="AE43" s="467"/>
    </row>
    <row r="44" spans="2:31">
      <c r="B44" s="816"/>
      <c r="C44" s="820"/>
      <c r="D44" s="820" t="s">
        <v>978</v>
      </c>
      <c r="E44" s="820"/>
      <c r="F44" s="820"/>
      <c r="G44" s="820"/>
      <c r="H44" s="820"/>
      <c r="I44" s="820"/>
      <c r="J44" s="820"/>
      <c r="K44" s="820"/>
      <c r="L44" s="820"/>
      <c r="M44" s="820"/>
      <c r="N44" s="820"/>
      <c r="O44" s="820"/>
      <c r="P44" s="820"/>
      <c r="Q44" s="820"/>
      <c r="R44" s="820"/>
      <c r="S44" s="820"/>
      <c r="T44" s="820"/>
      <c r="U44" s="820"/>
      <c r="V44" s="820"/>
      <c r="W44" s="820"/>
      <c r="X44" s="820"/>
      <c r="Y44" s="820"/>
      <c r="Z44" s="846"/>
      <c r="AA44" s="414"/>
      <c r="AB44" s="148"/>
      <c r="AC44" s="148"/>
      <c r="AD44" s="286"/>
      <c r="AE44" s="467"/>
    </row>
    <row r="45" spans="2:31">
      <c r="B45" s="816"/>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44"/>
      <c r="AA45" s="414"/>
      <c r="AB45" s="148"/>
      <c r="AC45" s="148"/>
      <c r="AD45" s="286"/>
      <c r="AE45" s="467"/>
    </row>
    <row r="46" spans="2:31">
      <c r="B46" s="816" t="s">
        <v>91</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46"/>
      <c r="AA46" s="414"/>
      <c r="AB46" s="148"/>
      <c r="AC46" s="148"/>
      <c r="AD46" s="286"/>
      <c r="AE46" s="467"/>
    </row>
    <row r="47" spans="2:31" ht="17.25" customHeight="1">
      <c r="B47" s="816"/>
      <c r="C47" s="819" t="s">
        <v>135</v>
      </c>
      <c r="D47" s="820" t="s">
        <v>979</v>
      </c>
      <c r="E47" s="820"/>
      <c r="F47" s="820"/>
      <c r="G47" s="820"/>
      <c r="H47" s="820"/>
      <c r="I47" s="820"/>
      <c r="J47" s="820"/>
      <c r="K47" s="820"/>
      <c r="L47" s="820"/>
      <c r="M47" s="820"/>
      <c r="N47" s="820"/>
      <c r="O47" s="820"/>
      <c r="P47" s="820"/>
      <c r="Q47" s="820"/>
      <c r="R47" s="820"/>
      <c r="S47" s="820"/>
      <c r="T47" s="820"/>
      <c r="U47" s="820"/>
      <c r="V47" s="820"/>
      <c r="W47" s="820"/>
      <c r="X47" s="820"/>
      <c r="Y47" s="820"/>
      <c r="Z47" s="844"/>
      <c r="AA47" s="465"/>
      <c r="AB47" s="148" t="s">
        <v>13</v>
      </c>
      <c r="AC47" s="148" t="s">
        <v>86</v>
      </c>
      <c r="AD47" s="148" t="s">
        <v>13</v>
      </c>
      <c r="AE47" s="467"/>
    </row>
    <row r="48" spans="2:31" ht="18.75" customHeight="1">
      <c r="B48" s="816"/>
      <c r="C48" s="820"/>
      <c r="D48" s="820" t="s">
        <v>921</v>
      </c>
      <c r="E48" s="820"/>
      <c r="F48" s="820"/>
      <c r="G48" s="820"/>
      <c r="H48" s="820"/>
      <c r="I48" s="820"/>
      <c r="J48" s="820"/>
      <c r="K48" s="820"/>
      <c r="L48" s="820"/>
      <c r="M48" s="820"/>
      <c r="N48" s="820"/>
      <c r="O48" s="820"/>
      <c r="P48" s="820"/>
      <c r="Q48" s="820"/>
      <c r="R48" s="820"/>
      <c r="S48" s="820"/>
      <c r="T48" s="820"/>
      <c r="U48" s="820"/>
      <c r="V48" s="820"/>
      <c r="W48" s="820"/>
      <c r="X48" s="820"/>
      <c r="Y48" s="820"/>
      <c r="Z48" s="846"/>
      <c r="AA48" s="414"/>
      <c r="AB48" s="148"/>
      <c r="AC48" s="148"/>
      <c r="AD48" s="286"/>
      <c r="AE48" s="467"/>
    </row>
    <row r="49" spans="1:36" ht="7.5" customHeight="1">
      <c r="B49" s="816"/>
      <c r="C49" s="820"/>
      <c r="D49" s="820"/>
      <c r="E49" s="820"/>
      <c r="F49" s="820"/>
      <c r="G49" s="820"/>
      <c r="H49" s="820"/>
      <c r="I49" s="820"/>
      <c r="J49" s="820"/>
      <c r="K49" s="820"/>
      <c r="L49" s="820"/>
      <c r="M49" s="820"/>
      <c r="N49" s="820"/>
      <c r="O49" s="820"/>
      <c r="P49" s="820"/>
      <c r="Q49" s="820"/>
      <c r="R49" s="820"/>
      <c r="S49" s="820"/>
      <c r="T49" s="820"/>
      <c r="U49" s="820"/>
      <c r="V49" s="820"/>
      <c r="W49" s="836"/>
      <c r="X49" s="820"/>
      <c r="Y49" s="820"/>
      <c r="Z49" s="845"/>
      <c r="AA49" s="414"/>
      <c r="AB49" s="148"/>
      <c r="AC49" s="148"/>
      <c r="AD49" s="286"/>
      <c r="AE49" s="467"/>
      <c r="AJ49" s="198"/>
    </row>
    <row r="50" spans="1:36">
      <c r="B50" s="816"/>
      <c r="C50" s="819" t="s">
        <v>612</v>
      </c>
      <c r="D50" s="820" t="s">
        <v>981</v>
      </c>
      <c r="E50" s="820"/>
      <c r="F50" s="820"/>
      <c r="G50" s="820"/>
      <c r="H50" s="820"/>
      <c r="I50" s="820"/>
      <c r="J50" s="820"/>
      <c r="K50" s="820"/>
      <c r="L50" s="820"/>
      <c r="M50" s="820"/>
      <c r="N50" s="820"/>
      <c r="O50" s="820"/>
      <c r="P50" s="820"/>
      <c r="Q50" s="820"/>
      <c r="R50" s="820"/>
      <c r="S50" s="820"/>
      <c r="T50" s="820"/>
      <c r="U50" s="820"/>
      <c r="V50" s="820"/>
      <c r="W50" s="820"/>
      <c r="X50" s="820"/>
      <c r="Y50" s="820"/>
      <c r="Z50" s="844"/>
      <c r="AA50" s="465"/>
      <c r="AB50" s="148" t="s">
        <v>13</v>
      </c>
      <c r="AC50" s="148" t="s">
        <v>86</v>
      </c>
      <c r="AD50" s="148" t="s">
        <v>13</v>
      </c>
      <c r="AE50" s="467"/>
    </row>
    <row r="51" spans="1:36">
      <c r="B51" s="816"/>
      <c r="C51" s="820"/>
      <c r="D51" s="820" t="s">
        <v>917</v>
      </c>
      <c r="E51" s="824"/>
      <c r="F51" s="824"/>
      <c r="G51" s="824"/>
      <c r="H51" s="824"/>
      <c r="I51" s="824"/>
      <c r="J51" s="824"/>
      <c r="K51" s="824"/>
      <c r="L51" s="824"/>
      <c r="M51" s="824"/>
      <c r="N51" s="824"/>
      <c r="O51" s="830"/>
      <c r="P51" s="830"/>
      <c r="Q51" s="830"/>
      <c r="R51" s="820"/>
      <c r="S51" s="820"/>
      <c r="T51" s="820"/>
      <c r="U51" s="820"/>
      <c r="V51" s="820"/>
      <c r="W51" s="820"/>
      <c r="X51" s="820"/>
      <c r="Y51" s="820"/>
      <c r="Z51" s="846"/>
      <c r="AA51" s="414"/>
      <c r="AB51" s="148"/>
      <c r="AC51" s="148"/>
      <c r="AD51" s="286"/>
      <c r="AE51" s="467"/>
    </row>
    <row r="52" spans="1:36">
      <c r="B52" s="816"/>
      <c r="C52" s="820"/>
      <c r="D52" s="825"/>
      <c r="E52" s="830"/>
      <c r="F52" s="830"/>
      <c r="G52" s="830"/>
      <c r="H52" s="830"/>
      <c r="I52" s="830"/>
      <c r="J52" s="830"/>
      <c r="K52" s="830"/>
      <c r="L52" s="830"/>
      <c r="M52" s="830"/>
      <c r="N52" s="830"/>
      <c r="O52" s="820"/>
      <c r="P52" s="820"/>
      <c r="Q52" s="825"/>
      <c r="R52" s="820"/>
      <c r="S52" s="836"/>
      <c r="T52" s="836"/>
      <c r="U52" s="836"/>
      <c r="V52" s="836"/>
      <c r="W52" s="820"/>
      <c r="X52" s="820"/>
      <c r="Y52" s="820"/>
      <c r="Z52" s="844"/>
      <c r="AA52" s="414"/>
      <c r="AB52" s="148"/>
      <c r="AC52" s="148"/>
      <c r="AD52" s="286"/>
      <c r="AE52" s="467"/>
    </row>
    <row r="53" spans="1:36">
      <c r="B53" s="816"/>
      <c r="C53" s="819" t="s">
        <v>968</v>
      </c>
      <c r="D53" s="820" t="s">
        <v>982</v>
      </c>
      <c r="E53" s="820"/>
      <c r="F53" s="820"/>
      <c r="G53" s="820"/>
      <c r="H53" s="820"/>
      <c r="I53" s="820"/>
      <c r="J53" s="820"/>
      <c r="K53" s="820"/>
      <c r="L53" s="820"/>
      <c r="M53" s="820"/>
      <c r="N53" s="820"/>
      <c r="O53" s="820"/>
      <c r="P53" s="820"/>
      <c r="Q53" s="820"/>
      <c r="R53" s="820"/>
      <c r="S53" s="820"/>
      <c r="T53" s="820"/>
      <c r="U53" s="820"/>
      <c r="V53" s="820"/>
      <c r="W53" s="820"/>
      <c r="X53" s="820"/>
      <c r="Y53" s="820"/>
      <c r="Z53" s="844"/>
      <c r="AA53" s="465"/>
      <c r="AB53" s="148" t="s">
        <v>13</v>
      </c>
      <c r="AC53" s="148" t="s">
        <v>86</v>
      </c>
      <c r="AD53" s="148" t="s">
        <v>13</v>
      </c>
      <c r="AE53" s="467"/>
    </row>
    <row r="54" spans="1:36">
      <c r="B54" s="817"/>
      <c r="C54" s="822"/>
      <c r="D54" s="826" t="s">
        <v>983</v>
      </c>
      <c r="E54" s="826"/>
      <c r="F54" s="826"/>
      <c r="G54" s="826"/>
      <c r="H54" s="826"/>
      <c r="I54" s="826"/>
      <c r="J54" s="826"/>
      <c r="K54" s="826"/>
      <c r="L54" s="826"/>
      <c r="M54" s="826"/>
      <c r="N54" s="826"/>
      <c r="O54" s="826"/>
      <c r="P54" s="826"/>
      <c r="Q54" s="826"/>
      <c r="R54" s="826"/>
      <c r="S54" s="826"/>
      <c r="T54" s="826"/>
      <c r="U54" s="826"/>
      <c r="V54" s="826"/>
      <c r="W54" s="826"/>
      <c r="X54" s="826"/>
      <c r="Y54" s="826"/>
      <c r="Z54" s="847"/>
      <c r="AA54" s="205"/>
      <c r="AB54" s="211"/>
      <c r="AC54" s="211"/>
      <c r="AD54" s="439"/>
      <c r="AE54" s="297"/>
    </row>
    <row r="55" spans="1:36">
      <c r="A55" s="813"/>
      <c r="B55" s="813" t="s">
        <v>1339</v>
      </c>
      <c r="C55" s="820"/>
      <c r="D55" s="820"/>
      <c r="E55" s="820"/>
      <c r="F55" s="820"/>
      <c r="G55" s="820"/>
      <c r="H55" s="820"/>
      <c r="I55" s="820"/>
      <c r="J55" s="820"/>
      <c r="K55" s="820"/>
      <c r="L55" s="820"/>
      <c r="M55" s="820"/>
      <c r="N55" s="820"/>
      <c r="O55" s="820"/>
      <c r="P55" s="820"/>
      <c r="Q55" s="820"/>
      <c r="R55" s="820"/>
      <c r="S55" s="820"/>
      <c r="T55" s="820"/>
      <c r="U55" s="820"/>
      <c r="V55" s="820"/>
      <c r="W55" s="813"/>
      <c r="X55" s="813"/>
      <c r="Y55" s="813"/>
      <c r="Z55" s="813"/>
      <c r="AA55" s="813"/>
      <c r="AB55" s="813"/>
      <c r="AC55" s="813"/>
      <c r="AD55" s="813"/>
      <c r="AE55" s="813"/>
    </row>
    <row r="56" spans="1:36">
      <c r="A56" s="813"/>
      <c r="B56" s="813"/>
      <c r="C56" s="820" t="s">
        <v>489</v>
      </c>
      <c r="D56" s="820"/>
      <c r="E56" s="820"/>
      <c r="F56" s="820"/>
      <c r="G56" s="820"/>
      <c r="H56" s="820"/>
      <c r="I56" s="820"/>
      <c r="J56" s="820"/>
      <c r="K56" s="820"/>
      <c r="L56" s="820"/>
      <c r="M56" s="820"/>
      <c r="N56" s="820"/>
      <c r="O56" s="820"/>
      <c r="P56" s="820"/>
      <c r="Q56" s="820"/>
      <c r="R56" s="820"/>
      <c r="S56" s="820"/>
      <c r="T56" s="820"/>
      <c r="U56" s="820"/>
      <c r="V56" s="820"/>
      <c r="W56" s="813"/>
      <c r="X56" s="813"/>
      <c r="Y56" s="813"/>
      <c r="Z56" s="813"/>
      <c r="AA56" s="813"/>
      <c r="AB56" s="813"/>
      <c r="AC56" s="813"/>
      <c r="AD56" s="813"/>
      <c r="AE56" s="813"/>
    </row>
    <row r="57" spans="1:36">
      <c r="A57" s="813"/>
      <c r="B57" s="813" t="s">
        <v>1294</v>
      </c>
      <c r="C57" s="813"/>
      <c r="D57" s="813"/>
      <c r="E57" s="820"/>
      <c r="F57" s="820"/>
      <c r="G57" s="820"/>
      <c r="H57" s="820"/>
      <c r="I57" s="820"/>
      <c r="J57" s="820"/>
      <c r="K57" s="820"/>
      <c r="L57" s="820"/>
      <c r="M57" s="820"/>
      <c r="N57" s="820"/>
      <c r="O57" s="820"/>
      <c r="P57" s="820"/>
      <c r="Q57" s="820"/>
      <c r="R57" s="820"/>
      <c r="S57" s="820"/>
      <c r="T57" s="820"/>
      <c r="U57" s="820"/>
      <c r="V57" s="820"/>
      <c r="W57" s="813"/>
      <c r="X57" s="813"/>
      <c r="Y57" s="813"/>
      <c r="Z57" s="813"/>
      <c r="AA57" s="813"/>
      <c r="AB57" s="813"/>
      <c r="AC57" s="813"/>
      <c r="AD57" s="813"/>
      <c r="AE57" s="813"/>
    </row>
    <row r="58" spans="1:36">
      <c r="A58" s="813"/>
      <c r="B58" s="813"/>
      <c r="C58" s="813" t="s">
        <v>409</v>
      </c>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row>
    <row r="59" spans="1:36">
      <c r="A59" s="813"/>
      <c r="B59" s="813"/>
      <c r="C59" s="813" t="s">
        <v>1342</v>
      </c>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row>
    <row r="60" spans="1:36">
      <c r="A60" s="813"/>
      <c r="B60" s="813"/>
      <c r="C60" s="455" t="s">
        <v>699</v>
      </c>
      <c r="D60" s="813"/>
      <c r="E60" s="813"/>
      <c r="F60" s="813"/>
      <c r="G60" s="813"/>
      <c r="H60" s="813"/>
      <c r="I60" s="813"/>
      <c r="J60" s="813"/>
      <c r="K60" s="813" t="s">
        <v>971</v>
      </c>
      <c r="L60" s="813"/>
      <c r="M60" s="813"/>
      <c r="N60" s="813"/>
      <c r="O60" s="813"/>
      <c r="P60" s="813"/>
      <c r="Q60" s="813"/>
      <c r="R60" s="813"/>
      <c r="S60" s="813"/>
      <c r="T60" s="813"/>
      <c r="U60" s="813"/>
      <c r="V60" s="813"/>
      <c r="W60" s="813"/>
      <c r="X60" s="813"/>
      <c r="Y60" s="813"/>
      <c r="Z60" s="813"/>
      <c r="AA60" s="813"/>
      <c r="AB60" s="813"/>
      <c r="AC60" s="813"/>
      <c r="AD60" s="813"/>
      <c r="AE60" s="813"/>
    </row>
    <row r="61" spans="1:36">
      <c r="A61" s="813"/>
      <c r="B61" s="813"/>
      <c r="C61" s="813"/>
      <c r="D61" s="813"/>
      <c r="E61" s="813"/>
      <c r="F61" s="813"/>
      <c r="G61" s="813"/>
      <c r="H61" s="813"/>
      <c r="I61" s="813"/>
      <c r="J61" s="813"/>
      <c r="K61" s="813" t="s">
        <v>801</v>
      </c>
      <c r="L61" s="813"/>
      <c r="M61" s="813"/>
      <c r="N61" s="813"/>
      <c r="O61" s="813"/>
      <c r="P61" s="813"/>
      <c r="Q61" s="813"/>
      <c r="R61" s="813"/>
      <c r="S61" s="813"/>
      <c r="T61" s="813"/>
      <c r="U61" s="813"/>
      <c r="V61" s="813"/>
      <c r="W61" s="813"/>
      <c r="X61" s="813"/>
      <c r="Y61" s="813"/>
      <c r="Z61" s="813"/>
      <c r="AA61" s="813"/>
      <c r="AB61" s="813"/>
      <c r="AC61" s="813"/>
      <c r="AD61" s="813"/>
      <c r="AE61" s="813"/>
    </row>
    <row r="62" spans="1:36">
      <c r="A62" s="813"/>
      <c r="B62" s="813"/>
      <c r="C62" s="813"/>
      <c r="D62" s="813"/>
      <c r="E62" s="813"/>
      <c r="F62" s="813"/>
      <c r="G62" s="813"/>
      <c r="H62" s="813"/>
      <c r="I62" s="813"/>
      <c r="J62" s="813"/>
      <c r="K62" s="813" t="s">
        <v>589</v>
      </c>
      <c r="L62" s="813"/>
      <c r="M62" s="813"/>
      <c r="N62" s="813"/>
      <c r="O62" s="813"/>
      <c r="P62" s="813"/>
      <c r="Q62" s="813"/>
      <c r="R62" s="813"/>
      <c r="S62" s="813"/>
      <c r="T62" s="813"/>
      <c r="U62" s="813"/>
      <c r="V62" s="813"/>
      <c r="W62" s="813"/>
      <c r="X62" s="813"/>
      <c r="Y62" s="813"/>
      <c r="Z62" s="813"/>
      <c r="AA62" s="813"/>
      <c r="AB62" s="813"/>
      <c r="AC62" s="813"/>
      <c r="AD62" s="813"/>
      <c r="AE62" s="813"/>
    </row>
    <row r="63" spans="1:36">
      <c r="A63" s="813"/>
      <c r="B63" s="813"/>
      <c r="C63" s="813"/>
      <c r="D63" s="813"/>
      <c r="E63" s="813"/>
      <c r="F63" s="813"/>
      <c r="G63" s="813"/>
      <c r="H63" s="813"/>
      <c r="I63" s="813"/>
      <c r="J63" s="813"/>
      <c r="K63" s="813" t="s">
        <v>14</v>
      </c>
      <c r="L63" s="813"/>
      <c r="M63" s="813"/>
      <c r="N63" s="813"/>
      <c r="O63" s="813"/>
      <c r="P63" s="813"/>
      <c r="Q63" s="813"/>
      <c r="R63" s="813"/>
      <c r="S63" s="813"/>
      <c r="T63" s="813"/>
      <c r="U63" s="813"/>
      <c r="V63" s="813"/>
      <c r="W63" s="813"/>
      <c r="X63" s="813"/>
      <c r="Y63" s="813"/>
      <c r="Z63" s="813"/>
      <c r="AA63" s="813"/>
      <c r="AB63" s="813"/>
      <c r="AC63" s="813"/>
      <c r="AD63" s="813"/>
      <c r="AE63" s="813"/>
    </row>
    <row r="64" spans="1:36">
      <c r="A64" s="813"/>
      <c r="B64" s="813"/>
      <c r="C64" s="813"/>
      <c r="D64" s="813"/>
      <c r="E64" s="813"/>
      <c r="F64" s="813"/>
      <c r="G64" s="813"/>
      <c r="H64" s="813"/>
      <c r="I64" s="813"/>
      <c r="J64" s="813"/>
      <c r="K64" s="813" t="s">
        <v>995</v>
      </c>
      <c r="L64" s="813"/>
      <c r="M64" s="813"/>
      <c r="N64" s="813"/>
      <c r="O64" s="813"/>
      <c r="P64" s="813"/>
      <c r="Q64" s="813"/>
      <c r="R64" s="813"/>
      <c r="S64" s="813"/>
      <c r="T64" s="813"/>
      <c r="U64" s="813"/>
      <c r="V64" s="813"/>
      <c r="W64" s="813"/>
      <c r="X64" s="813"/>
      <c r="Y64" s="813"/>
      <c r="Z64" s="813"/>
      <c r="AA64" s="813"/>
      <c r="AB64" s="813"/>
      <c r="AC64" s="813"/>
      <c r="AD64" s="813"/>
      <c r="AE64" s="813"/>
    </row>
    <row r="65" spans="1:31">
      <c r="A65" s="813"/>
      <c r="B65" s="813" t="s">
        <v>1341</v>
      </c>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row>
    <row r="66" spans="1:31">
      <c r="A66" s="813"/>
      <c r="B66" s="813"/>
      <c r="C66" s="813" t="s">
        <v>975</v>
      </c>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row>
    <row r="67" spans="1:31">
      <c r="A67" s="813"/>
      <c r="B67" s="813"/>
      <c r="C67" s="813" t="s">
        <v>1344</v>
      </c>
      <c r="D67" s="813"/>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row>
    <row r="68" spans="1:31">
      <c r="A68" s="813"/>
      <c r="B68" s="813"/>
      <c r="C68" s="813" t="s">
        <v>980</v>
      </c>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row>
  </sheetData>
  <mergeCells count="27">
    <mergeCell ref="Y3:Z3"/>
    <mergeCell ref="B5:AE5"/>
    <mergeCell ref="F7:AE7"/>
    <mergeCell ref="U21:W21"/>
    <mergeCell ref="U22:W22"/>
    <mergeCell ref="U23:W23"/>
    <mergeCell ref="U31:W31"/>
    <mergeCell ref="E34:N34"/>
    <mergeCell ref="O34:S34"/>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J42:S42"/>
    <mergeCell ref="T42:V42"/>
    <mergeCell ref="E52:N52"/>
    <mergeCell ref="B9:E13"/>
  </mergeCells>
  <phoneticPr fontId="7"/>
  <dataValidations count="1">
    <dataValidation type="list" allowBlank="1" showDropDown="0" showInputMessage="1" showErrorMessage="1" sqref="AD53 AB53 AD50 AB50 AD47 AB47 AD43 AB43 AD27:AD28 AB27:AB28 AD18 AB18 R9:R14 Q8 K8 F8:F14">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92">
    <pageSetUpPr fitToPage="1"/>
  </sheetPr>
  <dimension ref="B2:AI69"/>
  <sheetViews>
    <sheetView view="pageBreakPreview" zoomScaleSheetLayoutView="100" workbookViewId="0"/>
  </sheetViews>
  <sheetFormatPr defaultColWidth="4" defaultRowHeight="13.5"/>
  <cols>
    <col min="1" max="1" width="2.875" style="106" customWidth="1"/>
    <col min="2" max="2" width="2.375" style="106" customWidth="1"/>
    <col min="3" max="3" width="3.5" style="106" customWidth="1"/>
    <col min="4" max="5" width="3.625" style="106" customWidth="1"/>
    <col min="6" max="15" width="6" style="106" customWidth="1"/>
    <col min="16" max="16" width="1.5" style="106" customWidth="1"/>
    <col min="17" max="18" width="3.625" style="106" customWidth="1"/>
    <col min="19" max="19" width="2.75" style="106" customWidth="1"/>
    <col min="20" max="20" width="12.33203125" style="106" customWidth="1"/>
    <col min="21" max="25" width="3.625" style="106" customWidth="1"/>
    <col min="26" max="26" width="14" style="106" customWidth="1"/>
    <col min="27" max="30" width="3.625" style="106" customWidth="1"/>
    <col min="31" max="31" width="5.1640625" style="106" customWidth="1"/>
    <col min="32" max="16384" width="4" style="106"/>
  </cols>
  <sheetData>
    <row r="2" spans="2:31">
      <c r="B2" s="106" t="s">
        <v>799</v>
      </c>
    </row>
    <row r="3" spans="2:31">
      <c r="U3" s="105"/>
      <c r="X3" s="225" t="s">
        <v>71</v>
      </c>
      <c r="Y3" s="107"/>
      <c r="Z3" s="107"/>
      <c r="AA3" s="225" t="s">
        <v>2</v>
      </c>
      <c r="AB3" s="107"/>
      <c r="AC3" s="225" t="s">
        <v>821</v>
      </c>
      <c r="AD3" s="107"/>
      <c r="AE3" s="225" t="s">
        <v>581</v>
      </c>
    </row>
    <row r="4" spans="2:31">
      <c r="T4" s="268"/>
      <c r="U4" s="268"/>
      <c r="V4" s="268"/>
    </row>
    <row r="5" spans="2:31">
      <c r="B5" s="107" t="s">
        <v>81</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7" spans="2:31" ht="23.25" customHeight="1">
      <c r="B7" s="851" t="s">
        <v>356</v>
      </c>
      <c r="C7" s="851"/>
      <c r="D7" s="851"/>
      <c r="E7" s="851"/>
      <c r="F7" s="202"/>
      <c r="G7" s="208"/>
      <c r="H7" s="208"/>
      <c r="I7" s="208"/>
      <c r="J7" s="208"/>
      <c r="K7" s="208"/>
      <c r="L7" s="208"/>
      <c r="M7" s="208"/>
      <c r="N7" s="208"/>
      <c r="O7" s="208"/>
      <c r="P7" s="208"/>
      <c r="Q7" s="208"/>
      <c r="R7" s="208"/>
      <c r="S7" s="208"/>
      <c r="T7" s="208"/>
      <c r="U7" s="208"/>
      <c r="V7" s="208"/>
      <c r="W7" s="208"/>
      <c r="X7" s="208"/>
      <c r="Y7" s="208"/>
      <c r="Z7" s="208"/>
      <c r="AA7" s="208"/>
      <c r="AB7" s="208"/>
      <c r="AC7" s="208"/>
      <c r="AD7" s="208"/>
      <c r="AE7" s="226"/>
    </row>
    <row r="8" spans="2:31" ht="23.25" customHeight="1">
      <c r="B8" s="851" t="s">
        <v>302</v>
      </c>
      <c r="C8" s="851"/>
      <c r="D8" s="851"/>
      <c r="E8" s="851"/>
      <c r="F8" s="202" t="s">
        <v>13</v>
      </c>
      <c r="G8" s="420" t="s">
        <v>678</v>
      </c>
      <c r="H8" s="420"/>
      <c r="I8" s="420"/>
      <c r="J8" s="420"/>
      <c r="K8" s="208" t="s">
        <v>13</v>
      </c>
      <c r="L8" s="420" t="s">
        <v>996</v>
      </c>
      <c r="M8" s="420"/>
      <c r="N8" s="420"/>
      <c r="O8" s="420"/>
      <c r="P8" s="420"/>
      <c r="Q8" s="208" t="s">
        <v>13</v>
      </c>
      <c r="R8" s="420" t="s">
        <v>304</v>
      </c>
      <c r="S8" s="420"/>
      <c r="T8" s="420"/>
      <c r="U8" s="420"/>
      <c r="V8" s="420"/>
      <c r="W8" s="420"/>
      <c r="X8" s="420"/>
      <c r="Y8" s="420"/>
      <c r="Z8" s="420"/>
      <c r="AA8" s="420"/>
      <c r="AB8" s="420"/>
      <c r="AC8" s="420"/>
      <c r="AD8" s="149"/>
      <c r="AE8" s="442"/>
    </row>
    <row r="9" spans="2:31" ht="24.95" customHeight="1">
      <c r="B9" s="852" t="s">
        <v>567</v>
      </c>
      <c r="C9" s="855"/>
      <c r="D9" s="855"/>
      <c r="E9" s="862"/>
      <c r="F9" s="107" t="s">
        <v>13</v>
      </c>
      <c r="G9" s="635" t="s">
        <v>461</v>
      </c>
      <c r="H9" s="105"/>
      <c r="I9" s="105"/>
      <c r="J9" s="105"/>
      <c r="K9" s="105"/>
      <c r="L9" s="105"/>
      <c r="M9" s="105"/>
      <c r="N9" s="105"/>
      <c r="O9" s="105"/>
      <c r="Q9" s="438"/>
      <c r="R9" s="210" t="s">
        <v>13</v>
      </c>
      <c r="S9" s="105" t="s">
        <v>1371</v>
      </c>
      <c r="T9" s="105"/>
      <c r="U9" s="105"/>
      <c r="V9" s="105"/>
      <c r="W9" s="339"/>
      <c r="X9" s="339"/>
      <c r="Y9" s="339"/>
      <c r="Z9" s="339"/>
      <c r="AA9" s="339"/>
      <c r="AB9" s="339"/>
      <c r="AC9" s="339"/>
      <c r="AD9" s="438"/>
      <c r="AE9" s="296"/>
    </row>
    <row r="10" spans="2:31" ht="24.95" customHeight="1">
      <c r="B10" s="853"/>
      <c r="C10" s="856"/>
      <c r="D10" s="856"/>
      <c r="E10" s="863"/>
      <c r="F10" s="107" t="s">
        <v>13</v>
      </c>
      <c r="G10" s="635" t="s">
        <v>1369</v>
      </c>
      <c r="H10" s="105"/>
      <c r="I10" s="105"/>
      <c r="J10" s="105"/>
      <c r="K10" s="105"/>
      <c r="L10" s="105"/>
      <c r="M10" s="105"/>
      <c r="N10" s="105"/>
      <c r="O10" s="105"/>
      <c r="R10" s="107" t="s">
        <v>13</v>
      </c>
      <c r="S10" s="105" t="s">
        <v>1373</v>
      </c>
      <c r="T10" s="105"/>
      <c r="U10" s="105"/>
      <c r="V10" s="105"/>
      <c r="W10" s="105"/>
      <c r="X10" s="105"/>
      <c r="Y10" s="105"/>
      <c r="Z10" s="105"/>
      <c r="AA10" s="105"/>
      <c r="AB10" s="105"/>
      <c r="AC10" s="105"/>
      <c r="AE10" s="467"/>
    </row>
    <row r="11" spans="2:31" ht="24.95" customHeight="1">
      <c r="B11" s="854"/>
      <c r="C11" s="857"/>
      <c r="D11" s="857"/>
      <c r="E11" s="864"/>
      <c r="F11" s="107" t="s">
        <v>13</v>
      </c>
      <c r="G11" s="105" t="s">
        <v>1097</v>
      </c>
      <c r="H11" s="105"/>
      <c r="I11" s="105"/>
      <c r="J11" s="105"/>
      <c r="K11" s="105"/>
      <c r="L11" s="105"/>
      <c r="M11" s="105"/>
      <c r="N11" s="105"/>
      <c r="O11" s="105"/>
      <c r="R11" s="107"/>
      <c r="S11" s="105"/>
      <c r="T11" s="105"/>
      <c r="U11" s="105"/>
      <c r="V11" s="105"/>
      <c r="W11" s="105"/>
      <c r="X11" s="105"/>
      <c r="Y11" s="105"/>
      <c r="Z11" s="105"/>
      <c r="AA11" s="105"/>
      <c r="AB11" s="105"/>
      <c r="AC11" s="105"/>
      <c r="AE11" s="467"/>
    </row>
    <row r="12" spans="2:31" ht="30.75" customHeight="1">
      <c r="B12" s="851" t="s">
        <v>142</v>
      </c>
      <c r="C12" s="851"/>
      <c r="D12" s="851"/>
      <c r="E12" s="851"/>
      <c r="F12" s="202" t="s">
        <v>13</v>
      </c>
      <c r="G12" s="420" t="s">
        <v>1370</v>
      </c>
      <c r="H12" s="865"/>
      <c r="I12" s="865"/>
      <c r="J12" s="865"/>
      <c r="K12" s="865"/>
      <c r="L12" s="865"/>
      <c r="M12" s="865"/>
      <c r="N12" s="865"/>
      <c r="O12" s="865"/>
      <c r="P12" s="865"/>
      <c r="Q12" s="149"/>
      <c r="R12" s="208" t="s">
        <v>13</v>
      </c>
      <c r="S12" s="420" t="s">
        <v>1374</v>
      </c>
      <c r="T12" s="865"/>
      <c r="U12" s="865"/>
      <c r="V12" s="865"/>
      <c r="W12" s="865"/>
      <c r="X12" s="865"/>
      <c r="Y12" s="865"/>
      <c r="Z12" s="865"/>
      <c r="AA12" s="865"/>
      <c r="AB12" s="865"/>
      <c r="AC12" s="865"/>
      <c r="AD12" s="149"/>
      <c r="AE12" s="442"/>
    </row>
    <row r="14" spans="2:31">
      <c r="B14" s="220"/>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442"/>
      <c r="AA14" s="202"/>
      <c r="AB14" s="208" t="s">
        <v>482</v>
      </c>
      <c r="AC14" s="208" t="s">
        <v>86</v>
      </c>
      <c r="AD14" s="208" t="s">
        <v>484</v>
      </c>
      <c r="AE14" s="442"/>
    </row>
    <row r="15" spans="2:31">
      <c r="B15" s="302" t="s">
        <v>953</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735"/>
      <c r="AA15" s="204"/>
      <c r="AB15" s="210"/>
      <c r="AC15" s="210"/>
      <c r="AD15" s="438"/>
      <c r="AE15" s="296"/>
    </row>
    <row r="16" spans="2:31">
      <c r="B16" s="463"/>
      <c r="C16" s="858" t="s">
        <v>135</v>
      </c>
      <c r="D16" s="106" t="s">
        <v>1349</v>
      </c>
      <c r="Z16" s="651"/>
      <c r="AA16" s="465"/>
      <c r="AB16" s="107" t="s">
        <v>13</v>
      </c>
      <c r="AC16" s="107" t="s">
        <v>86</v>
      </c>
      <c r="AD16" s="107" t="s">
        <v>13</v>
      </c>
      <c r="AE16" s="467"/>
    </row>
    <row r="17" spans="2:31">
      <c r="B17" s="463"/>
      <c r="D17" s="106" t="s">
        <v>521</v>
      </c>
      <c r="Z17" s="427"/>
      <c r="AA17" s="414"/>
      <c r="AB17" s="107"/>
      <c r="AC17" s="107"/>
      <c r="AE17" s="467"/>
    </row>
    <row r="18" spans="2:31" ht="6" customHeight="1">
      <c r="B18" s="463"/>
      <c r="Z18" s="427"/>
      <c r="AA18" s="414"/>
      <c r="AB18" s="107"/>
      <c r="AC18" s="107"/>
      <c r="AE18" s="467"/>
    </row>
    <row r="19" spans="2:31">
      <c r="B19" s="463"/>
      <c r="D19" s="452" t="s">
        <v>5</v>
      </c>
      <c r="E19" s="420"/>
      <c r="F19" s="420"/>
      <c r="G19" s="420"/>
      <c r="H19" s="420"/>
      <c r="I19" s="420"/>
      <c r="J19" s="420"/>
      <c r="K19" s="420"/>
      <c r="L19" s="420"/>
      <c r="M19" s="420"/>
      <c r="N19" s="420"/>
      <c r="O19" s="149"/>
      <c r="P19" s="149"/>
      <c r="Q19" s="149"/>
      <c r="R19" s="149"/>
      <c r="S19" s="420"/>
      <c r="T19" s="420"/>
      <c r="U19" s="202"/>
      <c r="V19" s="208"/>
      <c r="W19" s="208"/>
      <c r="X19" s="149" t="s">
        <v>745</v>
      </c>
      <c r="Y19" s="463"/>
      <c r="Z19" s="427"/>
      <c r="AA19" s="414"/>
      <c r="AB19" s="107"/>
      <c r="AC19" s="107"/>
      <c r="AE19" s="467"/>
    </row>
    <row r="20" spans="2:31">
      <c r="B20" s="463"/>
      <c r="D20" s="452" t="s">
        <v>1350</v>
      </c>
      <c r="E20" s="420"/>
      <c r="F20" s="420"/>
      <c r="G20" s="420"/>
      <c r="H20" s="420"/>
      <c r="I20" s="420"/>
      <c r="J20" s="420"/>
      <c r="K20" s="420"/>
      <c r="L20" s="420"/>
      <c r="M20" s="420"/>
      <c r="N20" s="420"/>
      <c r="O20" s="149"/>
      <c r="P20" s="149"/>
      <c r="Q20" s="149"/>
      <c r="R20" s="149"/>
      <c r="S20" s="420"/>
      <c r="T20" s="420"/>
      <c r="U20" s="202"/>
      <c r="V20" s="208"/>
      <c r="W20" s="208"/>
      <c r="X20" s="149" t="s">
        <v>745</v>
      </c>
      <c r="Y20" s="463"/>
      <c r="Z20" s="467"/>
      <c r="AA20" s="414"/>
      <c r="AB20" s="107"/>
      <c r="AC20" s="107"/>
      <c r="AE20" s="467"/>
    </row>
    <row r="21" spans="2:31">
      <c r="B21" s="463"/>
      <c r="D21" s="452" t="s">
        <v>973</v>
      </c>
      <c r="E21" s="420"/>
      <c r="F21" s="420"/>
      <c r="G21" s="420"/>
      <c r="H21" s="420"/>
      <c r="I21" s="420"/>
      <c r="J21" s="420"/>
      <c r="K21" s="420"/>
      <c r="L21" s="420"/>
      <c r="M21" s="420"/>
      <c r="N21" s="420"/>
      <c r="O21" s="149"/>
      <c r="P21" s="149"/>
      <c r="Q21" s="149"/>
      <c r="R21" s="149"/>
      <c r="S21" s="420"/>
      <c r="T21" s="866" t="str">
        <f>(IFERROR(ROUNDDOWN(T20/T19*100,0),""))</f>
        <v/>
      </c>
      <c r="U21" s="867" t="str">
        <f>(IFERROR(ROUNDDOWN(U20/U19*100,0),""))</f>
        <v/>
      </c>
      <c r="V21" s="868"/>
      <c r="W21" s="868"/>
      <c r="X21" s="149" t="s">
        <v>285</v>
      </c>
      <c r="Y21" s="463"/>
      <c r="Z21" s="469"/>
      <c r="AA21" s="414"/>
      <c r="AB21" s="107"/>
      <c r="AC21" s="107"/>
      <c r="AE21" s="467"/>
    </row>
    <row r="22" spans="2:31">
      <c r="B22" s="463"/>
      <c r="D22" s="106" t="s">
        <v>408</v>
      </c>
      <c r="Z22" s="469"/>
      <c r="AA22" s="414"/>
      <c r="AB22" s="107"/>
      <c r="AC22" s="107"/>
      <c r="AE22" s="467"/>
    </row>
    <row r="23" spans="2:31">
      <c r="B23" s="463"/>
      <c r="E23" s="106" t="s">
        <v>1048</v>
      </c>
      <c r="Z23" s="469"/>
      <c r="AA23" s="414"/>
      <c r="AB23" s="107"/>
      <c r="AC23" s="107"/>
      <c r="AE23" s="467"/>
    </row>
    <row r="24" spans="2:31">
      <c r="B24" s="463"/>
      <c r="Z24" s="469"/>
      <c r="AA24" s="414"/>
      <c r="AB24" s="107"/>
      <c r="AC24" s="107"/>
      <c r="AE24" s="467"/>
    </row>
    <row r="25" spans="2:31">
      <c r="B25" s="463"/>
      <c r="C25" s="858" t="s">
        <v>612</v>
      </c>
      <c r="D25" s="106" t="s">
        <v>1351</v>
      </c>
      <c r="Z25" s="651"/>
      <c r="AA25" s="414"/>
      <c r="AB25" s="107" t="s">
        <v>13</v>
      </c>
      <c r="AC25" s="107" t="s">
        <v>86</v>
      </c>
      <c r="AD25" s="107" t="s">
        <v>13</v>
      </c>
      <c r="AE25" s="467"/>
    </row>
    <row r="26" spans="2:31">
      <c r="B26" s="463"/>
      <c r="C26" s="858"/>
      <c r="D26" s="106" t="s">
        <v>1352</v>
      </c>
      <c r="Z26" s="651"/>
      <c r="AA26" s="414"/>
      <c r="AB26" s="107"/>
      <c r="AC26" s="107"/>
      <c r="AD26" s="107"/>
      <c r="AE26" s="467"/>
    </row>
    <row r="27" spans="2:31">
      <c r="B27" s="463"/>
      <c r="C27" s="858"/>
      <c r="D27" s="106" t="s">
        <v>1353</v>
      </c>
      <c r="Z27" s="651"/>
      <c r="AA27" s="414"/>
      <c r="AB27" s="107"/>
      <c r="AC27" s="107"/>
      <c r="AD27" s="107"/>
      <c r="AE27" s="467"/>
    </row>
    <row r="28" spans="2:31">
      <c r="B28" s="463"/>
      <c r="C28" s="858"/>
      <c r="D28" s="106" t="s">
        <v>984</v>
      </c>
      <c r="Z28" s="651"/>
      <c r="AA28" s="414"/>
      <c r="AB28" s="107"/>
      <c r="AC28" s="107"/>
      <c r="AD28" s="107"/>
      <c r="AE28" s="467"/>
    </row>
    <row r="29" spans="2:31" ht="6" customHeight="1">
      <c r="B29" s="463"/>
      <c r="Z29" s="469"/>
      <c r="AA29" s="414"/>
      <c r="AB29" s="107"/>
      <c r="AC29" s="107"/>
      <c r="AE29" s="467"/>
    </row>
    <row r="30" spans="2:31">
      <c r="B30" s="463"/>
      <c r="C30" s="858"/>
      <c r="D30" s="784" t="s">
        <v>1036</v>
      </c>
      <c r="E30" s="339"/>
      <c r="F30" s="339"/>
      <c r="G30" s="339"/>
      <c r="H30" s="339"/>
      <c r="I30" s="339"/>
      <c r="J30" s="339"/>
      <c r="K30" s="339"/>
      <c r="L30" s="339"/>
      <c r="M30" s="339"/>
      <c r="N30" s="339"/>
      <c r="O30" s="438"/>
      <c r="P30" s="438"/>
      <c r="Q30" s="438"/>
      <c r="R30" s="438"/>
      <c r="S30" s="438"/>
      <c r="T30" s="296"/>
      <c r="U30" s="204"/>
      <c r="V30" s="210"/>
      <c r="W30" s="210"/>
      <c r="X30" s="222" t="s">
        <v>745</v>
      </c>
      <c r="Z30" s="469"/>
      <c r="AA30" s="414"/>
      <c r="AB30" s="107"/>
      <c r="AC30" s="107"/>
      <c r="AE30" s="467"/>
    </row>
    <row r="31" spans="2:31">
      <c r="B31" s="463"/>
      <c r="C31" s="858"/>
      <c r="D31" s="860" t="s">
        <v>1354</v>
      </c>
      <c r="E31" s="105"/>
      <c r="F31" s="105"/>
      <c r="G31" s="105"/>
      <c r="H31" s="105"/>
      <c r="I31" s="105"/>
      <c r="J31" s="105"/>
      <c r="K31" s="105"/>
      <c r="L31" s="105"/>
      <c r="M31" s="105"/>
      <c r="N31" s="105"/>
      <c r="T31" s="467"/>
      <c r="U31" s="414"/>
      <c r="V31" s="107"/>
      <c r="W31" s="107"/>
      <c r="X31" s="469"/>
      <c r="Z31" s="469"/>
      <c r="AA31" s="414"/>
      <c r="AB31" s="107"/>
      <c r="AC31" s="107"/>
      <c r="AE31" s="467"/>
    </row>
    <row r="32" spans="2:31">
      <c r="B32" s="463"/>
      <c r="C32" s="858"/>
      <c r="D32" s="860" t="s">
        <v>1355</v>
      </c>
      <c r="E32" s="105"/>
      <c r="F32" s="105"/>
      <c r="G32" s="105"/>
      <c r="H32" s="105"/>
      <c r="I32" s="105"/>
      <c r="J32" s="105"/>
      <c r="K32" s="105"/>
      <c r="L32" s="105"/>
      <c r="M32" s="105"/>
      <c r="N32" s="105"/>
      <c r="T32" s="467"/>
      <c r="U32" s="414"/>
      <c r="V32" s="107"/>
      <c r="W32" s="107"/>
      <c r="X32" s="469"/>
      <c r="Z32" s="469"/>
      <c r="AA32" s="414"/>
      <c r="AB32" s="107"/>
      <c r="AC32" s="107"/>
      <c r="AE32" s="467"/>
    </row>
    <row r="33" spans="2:35">
      <c r="B33" s="463"/>
      <c r="C33" s="858"/>
      <c r="D33" s="861" t="s">
        <v>1357</v>
      </c>
      <c r="E33" s="340"/>
      <c r="F33" s="340"/>
      <c r="G33" s="340"/>
      <c r="H33" s="340"/>
      <c r="I33" s="340"/>
      <c r="J33" s="340"/>
      <c r="K33" s="340"/>
      <c r="L33" s="340"/>
      <c r="M33" s="340"/>
      <c r="N33" s="340"/>
      <c r="O33" s="439"/>
      <c r="P33" s="439"/>
      <c r="Q33" s="439"/>
      <c r="R33" s="439"/>
      <c r="S33" s="439"/>
      <c r="T33" s="297"/>
      <c r="U33" s="205"/>
      <c r="V33" s="211"/>
      <c r="W33" s="211"/>
      <c r="X33" s="223"/>
      <c r="Z33" s="469"/>
      <c r="AA33" s="414"/>
      <c r="AB33" s="107"/>
      <c r="AC33" s="107"/>
      <c r="AE33" s="467"/>
    </row>
    <row r="34" spans="2:35" ht="4.5" customHeight="1">
      <c r="B34" s="463"/>
      <c r="C34" s="858"/>
      <c r="D34" s="105"/>
      <c r="E34" s="105"/>
      <c r="F34" s="105"/>
      <c r="G34" s="105"/>
      <c r="H34" s="105"/>
      <c r="I34" s="105"/>
      <c r="J34" s="105"/>
      <c r="K34" s="105"/>
      <c r="L34" s="105"/>
      <c r="M34" s="105"/>
      <c r="N34" s="105"/>
      <c r="U34" s="107"/>
      <c r="V34" s="107"/>
      <c r="W34" s="107"/>
      <c r="Z34" s="469"/>
      <c r="AA34" s="414"/>
      <c r="AB34" s="107"/>
      <c r="AC34" s="107"/>
      <c r="AE34" s="467"/>
    </row>
    <row r="35" spans="2:35">
      <c r="B35" s="463"/>
      <c r="C35" s="858"/>
      <c r="J35" s="107"/>
      <c r="K35" s="107"/>
      <c r="L35" s="107"/>
      <c r="M35" s="107"/>
      <c r="N35" s="107"/>
      <c r="O35" s="107"/>
      <c r="P35" s="107"/>
      <c r="Q35" s="107"/>
      <c r="R35" s="107"/>
      <c r="S35" s="107"/>
      <c r="T35" s="107"/>
      <c r="U35" s="107"/>
      <c r="V35" s="107"/>
      <c r="Z35" s="427"/>
      <c r="AA35" s="414"/>
      <c r="AB35" s="107"/>
      <c r="AC35" s="107"/>
      <c r="AE35" s="467"/>
    </row>
    <row r="36" spans="2:35">
      <c r="B36" s="463"/>
      <c r="C36" s="858" t="s">
        <v>968</v>
      </c>
      <c r="D36" s="106" t="s">
        <v>1358</v>
      </c>
      <c r="Z36" s="651"/>
      <c r="AA36" s="465"/>
      <c r="AB36" s="107" t="s">
        <v>13</v>
      </c>
      <c r="AC36" s="107" t="s">
        <v>86</v>
      </c>
      <c r="AD36" s="107" t="s">
        <v>13</v>
      </c>
      <c r="AE36" s="467"/>
    </row>
    <row r="37" spans="2:35">
      <c r="B37" s="463"/>
      <c r="D37" s="106" t="s">
        <v>1359</v>
      </c>
      <c r="E37" s="105"/>
      <c r="F37" s="105"/>
      <c r="G37" s="105"/>
      <c r="H37" s="105"/>
      <c r="I37" s="105"/>
      <c r="J37" s="105"/>
      <c r="K37" s="105"/>
      <c r="L37" s="105"/>
      <c r="M37" s="105"/>
      <c r="N37" s="105"/>
      <c r="O37" s="291"/>
      <c r="P37" s="291"/>
      <c r="Q37" s="291"/>
      <c r="Z37" s="469"/>
      <c r="AA37" s="414"/>
      <c r="AB37" s="107"/>
      <c r="AC37" s="107"/>
      <c r="AE37" s="467"/>
    </row>
    <row r="38" spans="2:35" ht="14.25" customHeight="1">
      <c r="B38" s="463"/>
      <c r="C38" s="858"/>
      <c r="Z38" s="651"/>
      <c r="AA38" s="465"/>
      <c r="AB38" s="107"/>
      <c r="AC38" s="107"/>
      <c r="AD38" s="107"/>
      <c r="AE38" s="467"/>
    </row>
    <row r="39" spans="2:35" ht="14.25" customHeight="1">
      <c r="B39" s="463"/>
      <c r="C39" s="858" t="s">
        <v>1348</v>
      </c>
      <c r="D39" s="106" t="s">
        <v>187</v>
      </c>
      <c r="Z39" s="651"/>
      <c r="AA39" s="465"/>
      <c r="AB39" s="107" t="s">
        <v>13</v>
      </c>
      <c r="AC39" s="107" t="s">
        <v>86</v>
      </c>
      <c r="AD39" s="107" t="s">
        <v>13</v>
      </c>
      <c r="AE39" s="467"/>
    </row>
    <row r="40" spans="2:35" ht="14.25" customHeight="1">
      <c r="B40" s="463"/>
      <c r="C40" s="858"/>
      <c r="D40" s="106" t="s">
        <v>1360</v>
      </c>
      <c r="Z40" s="651"/>
      <c r="AA40" s="465"/>
      <c r="AB40" s="107"/>
      <c r="AC40" s="107"/>
      <c r="AD40" s="107"/>
      <c r="AE40" s="467"/>
    </row>
    <row r="41" spans="2:35">
      <c r="B41" s="463"/>
      <c r="D41" s="106" t="s">
        <v>1361</v>
      </c>
      <c r="Z41" s="469"/>
      <c r="AA41" s="414"/>
      <c r="AB41" s="107"/>
      <c r="AC41" s="107"/>
      <c r="AE41" s="467"/>
    </row>
    <row r="42" spans="2:35">
      <c r="B42" s="463"/>
      <c r="Z42" s="427"/>
      <c r="AA42" s="414"/>
      <c r="AB42" s="107"/>
      <c r="AC42" s="107"/>
      <c r="AE42" s="467"/>
    </row>
    <row r="43" spans="2:35">
      <c r="B43" s="463" t="s">
        <v>1346</v>
      </c>
      <c r="Z43" s="469"/>
      <c r="AA43" s="414"/>
      <c r="AB43" s="107"/>
      <c r="AC43" s="107"/>
      <c r="AE43" s="467"/>
    </row>
    <row r="44" spans="2:35" ht="17.25" customHeight="1">
      <c r="B44" s="463"/>
      <c r="C44" s="858" t="s">
        <v>135</v>
      </c>
      <c r="D44" s="106" t="s">
        <v>1362</v>
      </c>
      <c r="Z44" s="651"/>
      <c r="AA44" s="465"/>
      <c r="AB44" s="107" t="s">
        <v>13</v>
      </c>
      <c r="AC44" s="107" t="s">
        <v>86</v>
      </c>
      <c r="AD44" s="107" t="s">
        <v>13</v>
      </c>
      <c r="AE44" s="467"/>
    </row>
    <row r="45" spans="2:35" ht="18.75" customHeight="1">
      <c r="B45" s="463"/>
      <c r="D45" s="106" t="s">
        <v>1363</v>
      </c>
      <c r="Z45" s="469"/>
      <c r="AA45" s="414"/>
      <c r="AB45" s="107"/>
      <c r="AC45" s="107"/>
      <c r="AE45" s="467"/>
    </row>
    <row r="46" spans="2:35" ht="7.5" customHeight="1">
      <c r="B46" s="463"/>
      <c r="W46" s="264"/>
      <c r="Z46" s="467"/>
      <c r="AA46" s="414"/>
      <c r="AB46" s="107"/>
      <c r="AC46" s="107"/>
      <c r="AE46" s="467"/>
      <c r="AI46" s="291"/>
    </row>
    <row r="47" spans="2:35">
      <c r="B47" s="463"/>
      <c r="E47" s="105"/>
      <c r="F47" s="105"/>
      <c r="G47" s="105"/>
      <c r="H47" s="105"/>
      <c r="I47" s="105"/>
      <c r="J47" s="105"/>
      <c r="K47" s="105"/>
      <c r="L47" s="105"/>
      <c r="M47" s="105"/>
      <c r="N47" s="105"/>
      <c r="O47" s="291"/>
      <c r="P47" s="291"/>
      <c r="Q47" s="291"/>
      <c r="Z47" s="469"/>
      <c r="AA47" s="414"/>
      <c r="AB47" s="107"/>
      <c r="AC47" s="107"/>
      <c r="AE47" s="467"/>
    </row>
    <row r="48" spans="2:35">
      <c r="B48" s="463"/>
      <c r="C48" s="858" t="s">
        <v>612</v>
      </c>
      <c r="D48" s="329" t="s">
        <v>1364</v>
      </c>
      <c r="Z48" s="651"/>
      <c r="AA48" s="414"/>
      <c r="AB48" s="107" t="s">
        <v>13</v>
      </c>
      <c r="AC48" s="107" t="s">
        <v>86</v>
      </c>
      <c r="AD48" s="107" t="s">
        <v>13</v>
      </c>
      <c r="AE48" s="467"/>
    </row>
    <row r="49" spans="2:31">
      <c r="B49" s="463"/>
      <c r="C49" s="858"/>
      <c r="D49" s="106" t="s">
        <v>1365</v>
      </c>
      <c r="Z49" s="651"/>
      <c r="AA49" s="414"/>
      <c r="AB49" s="107"/>
      <c r="AC49" s="107"/>
      <c r="AD49" s="107"/>
      <c r="AE49" s="467"/>
    </row>
    <row r="50" spans="2:31">
      <c r="B50" s="463"/>
      <c r="C50" s="858"/>
      <c r="D50" s="106" t="s">
        <v>1366</v>
      </c>
      <c r="Z50" s="651"/>
      <c r="AA50" s="414"/>
      <c r="AB50" s="107"/>
      <c r="AC50" s="107"/>
      <c r="AD50" s="107"/>
      <c r="AE50" s="467"/>
    </row>
    <row r="51" spans="2:31" ht="6" customHeight="1">
      <c r="B51" s="463"/>
      <c r="Z51" s="469"/>
      <c r="AA51" s="414"/>
      <c r="AB51" s="107"/>
      <c r="AC51" s="107"/>
      <c r="AE51" s="467"/>
    </row>
    <row r="52" spans="2:31">
      <c r="B52" s="463"/>
      <c r="C52" s="858"/>
      <c r="D52" s="784" t="s">
        <v>1367</v>
      </c>
      <c r="E52" s="339"/>
      <c r="F52" s="339"/>
      <c r="G52" s="339"/>
      <c r="H52" s="339"/>
      <c r="I52" s="339"/>
      <c r="J52" s="339"/>
      <c r="K52" s="339"/>
      <c r="L52" s="339"/>
      <c r="M52" s="339"/>
      <c r="N52" s="339"/>
      <c r="O52" s="438"/>
      <c r="P52" s="438"/>
      <c r="Q52" s="438"/>
      <c r="R52" s="438"/>
      <c r="S52" s="438"/>
      <c r="T52" s="438"/>
      <c r="U52" s="204"/>
      <c r="V52" s="210"/>
      <c r="W52" s="210"/>
      <c r="X52" s="222" t="s">
        <v>745</v>
      </c>
      <c r="Z52" s="469"/>
      <c r="AA52" s="414"/>
      <c r="AB52" s="107"/>
      <c r="AC52" s="107"/>
      <c r="AE52" s="467"/>
    </row>
    <row r="53" spans="2:31">
      <c r="B53" s="463"/>
      <c r="C53" s="858"/>
      <c r="D53" s="861" t="s">
        <v>1368</v>
      </c>
      <c r="E53" s="340"/>
      <c r="F53" s="340"/>
      <c r="G53" s="340"/>
      <c r="H53" s="340"/>
      <c r="I53" s="340"/>
      <c r="J53" s="340"/>
      <c r="K53" s="340"/>
      <c r="L53" s="340"/>
      <c r="M53" s="340"/>
      <c r="N53" s="340"/>
      <c r="O53" s="439"/>
      <c r="P53" s="439"/>
      <c r="Q53" s="439"/>
      <c r="R53" s="439"/>
      <c r="S53" s="439"/>
      <c r="T53" s="439"/>
      <c r="U53" s="205"/>
      <c r="V53" s="211"/>
      <c r="W53" s="211"/>
      <c r="X53" s="223"/>
      <c r="Z53" s="469"/>
      <c r="AA53" s="414"/>
      <c r="AB53" s="107"/>
      <c r="AC53" s="107"/>
      <c r="AE53" s="467"/>
    </row>
    <row r="54" spans="2:31" ht="4.5" customHeight="1">
      <c r="B54" s="463"/>
      <c r="C54" s="858"/>
      <c r="D54" s="105"/>
      <c r="E54" s="105"/>
      <c r="F54" s="105"/>
      <c r="G54" s="105"/>
      <c r="H54" s="105"/>
      <c r="I54" s="105"/>
      <c r="J54" s="105"/>
      <c r="K54" s="105"/>
      <c r="L54" s="105"/>
      <c r="M54" s="105"/>
      <c r="N54" s="105"/>
      <c r="U54" s="107"/>
      <c r="V54" s="107"/>
      <c r="W54" s="107"/>
      <c r="Z54" s="469"/>
      <c r="AA54" s="414"/>
      <c r="AB54" s="107"/>
      <c r="AC54" s="107"/>
      <c r="AE54" s="467"/>
    </row>
    <row r="55" spans="2:31">
      <c r="B55" s="463"/>
      <c r="D55" s="107"/>
      <c r="E55" s="291"/>
      <c r="F55" s="291"/>
      <c r="G55" s="291"/>
      <c r="H55" s="291"/>
      <c r="I55" s="291"/>
      <c r="J55" s="291"/>
      <c r="K55" s="291"/>
      <c r="L55" s="291"/>
      <c r="M55" s="291"/>
      <c r="N55" s="291"/>
      <c r="Q55" s="107"/>
      <c r="S55" s="264"/>
      <c r="T55" s="264"/>
      <c r="U55" s="264"/>
      <c r="V55" s="264"/>
      <c r="Z55" s="427"/>
      <c r="AA55" s="414"/>
      <c r="AB55" s="107"/>
      <c r="AC55" s="107"/>
      <c r="AE55" s="467"/>
    </row>
    <row r="56" spans="2:31">
      <c r="B56" s="303"/>
      <c r="C56" s="859"/>
      <c r="D56" s="439"/>
      <c r="E56" s="439"/>
      <c r="F56" s="439"/>
      <c r="G56" s="439"/>
      <c r="H56" s="439"/>
      <c r="I56" s="439"/>
      <c r="J56" s="439"/>
      <c r="K56" s="439"/>
      <c r="L56" s="439"/>
      <c r="M56" s="439"/>
      <c r="N56" s="439"/>
      <c r="O56" s="439"/>
      <c r="P56" s="439"/>
      <c r="Q56" s="439"/>
      <c r="R56" s="439"/>
      <c r="S56" s="439"/>
      <c r="T56" s="439"/>
      <c r="U56" s="439"/>
      <c r="V56" s="439"/>
      <c r="W56" s="439"/>
      <c r="X56" s="439"/>
      <c r="Y56" s="439"/>
      <c r="Z56" s="297"/>
      <c r="AA56" s="205"/>
      <c r="AB56" s="211"/>
      <c r="AC56" s="211"/>
      <c r="AD56" s="439"/>
      <c r="AE56" s="297"/>
    </row>
    <row r="57" spans="2:31">
      <c r="B57" s="106" t="s">
        <v>1007</v>
      </c>
      <c r="D57" s="106" t="s">
        <v>56</v>
      </c>
    </row>
    <row r="58" spans="2:31">
      <c r="D58" s="106" t="s">
        <v>568</v>
      </c>
    </row>
    <row r="59" spans="2:31" ht="3.75" customHeight="1"/>
    <row r="60" spans="2:31">
      <c r="C60" s="397"/>
    </row>
    <row r="61" spans="2:31">
      <c r="C61" s="397"/>
    </row>
    <row r="62" spans="2:31">
      <c r="C62" s="397"/>
    </row>
    <row r="63" spans="2:31">
      <c r="C63" s="397"/>
    </row>
    <row r="64" spans="2:31">
      <c r="C64" s="397"/>
    </row>
    <row r="66" spans="3:26">
      <c r="C66" s="397"/>
      <c r="E66" s="397"/>
      <c r="F66" s="397"/>
      <c r="G66" s="397"/>
      <c r="H66" s="397"/>
      <c r="I66" s="397"/>
      <c r="J66" s="397"/>
      <c r="K66" s="397"/>
      <c r="L66" s="397"/>
      <c r="M66" s="397"/>
      <c r="N66" s="397"/>
      <c r="O66" s="397"/>
      <c r="P66" s="397"/>
      <c r="Q66" s="397"/>
      <c r="R66" s="397"/>
      <c r="S66" s="397"/>
      <c r="T66" s="397"/>
      <c r="U66" s="397"/>
      <c r="V66" s="397"/>
      <c r="W66" s="397"/>
      <c r="X66" s="397"/>
      <c r="Y66" s="397"/>
      <c r="Z66" s="397"/>
    </row>
    <row r="67" spans="3:26">
      <c r="C67" s="397"/>
      <c r="E67" s="397"/>
      <c r="F67" s="397"/>
      <c r="G67" s="397"/>
      <c r="H67" s="397"/>
      <c r="I67" s="397"/>
      <c r="J67" s="397"/>
      <c r="K67" s="397"/>
      <c r="L67" s="397"/>
      <c r="M67" s="397"/>
      <c r="N67" s="397"/>
      <c r="O67" s="397"/>
      <c r="P67" s="397"/>
      <c r="Q67" s="397"/>
      <c r="R67" s="397"/>
      <c r="S67" s="397"/>
      <c r="T67" s="397"/>
      <c r="U67" s="397"/>
      <c r="V67" s="397"/>
      <c r="W67" s="397"/>
      <c r="X67" s="397"/>
      <c r="Y67" s="397"/>
      <c r="Z67" s="397"/>
    </row>
    <row r="68" spans="3:26">
      <c r="C68" s="397"/>
      <c r="E68" s="397"/>
      <c r="F68" s="397"/>
      <c r="G68" s="397"/>
      <c r="H68" s="397"/>
      <c r="I68" s="397"/>
      <c r="J68" s="397"/>
      <c r="K68" s="397"/>
      <c r="L68" s="397"/>
      <c r="M68" s="397"/>
      <c r="N68" s="397"/>
      <c r="O68" s="397"/>
      <c r="P68" s="397"/>
      <c r="Q68" s="397"/>
      <c r="R68" s="397"/>
      <c r="S68" s="397"/>
      <c r="T68" s="397"/>
      <c r="U68" s="397"/>
      <c r="V68" s="397"/>
      <c r="W68" s="397"/>
      <c r="X68" s="397"/>
      <c r="Y68" s="397"/>
      <c r="Z68" s="397"/>
    </row>
    <row r="69" spans="3:26">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7"/>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81" fitToWidth="1" fitToHeight="0" orientation="portrait" usePrinterDefaults="1"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93">
    <pageSetUpPr fitToPage="1"/>
  </sheetPr>
  <dimension ref="B2:AD123"/>
  <sheetViews>
    <sheetView view="pageBreakPreview" zoomScaleSheetLayoutView="100" workbookViewId="0"/>
  </sheetViews>
  <sheetFormatPr defaultColWidth="3.5" defaultRowHeight="13.5"/>
  <cols>
    <col min="1" max="1" width="3.5" style="445"/>
    <col min="2" max="2" width="3" style="278" customWidth="1"/>
    <col min="3" max="7" width="3.5" style="445"/>
    <col min="8" max="8" width="2.5" style="445" customWidth="1"/>
    <col min="9" max="9" width="3.5" style="445"/>
    <col min="10" max="28" width="5.6640625" style="445" customWidth="1"/>
    <col min="29" max="29" width="6.75" style="445" customWidth="1"/>
    <col min="30" max="16384" width="3.5" style="445"/>
  </cols>
  <sheetData>
    <row r="2" spans="2:29">
      <c r="B2" s="445" t="s">
        <v>550</v>
      </c>
    </row>
    <row r="3" spans="2:29">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row>
    <row r="4" spans="2:29">
      <c r="B4" s="278" t="s">
        <v>43</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row>
    <row r="6" spans="2:29" ht="30" customHeight="1">
      <c r="B6" s="202">
        <v>1</v>
      </c>
      <c r="C6" s="149" t="s">
        <v>138</v>
      </c>
      <c r="D6" s="149"/>
      <c r="E6" s="149"/>
      <c r="F6" s="149"/>
      <c r="G6" s="442"/>
      <c r="H6" s="872"/>
      <c r="I6" s="251"/>
      <c r="J6" s="251"/>
      <c r="K6" s="251"/>
      <c r="L6" s="251"/>
      <c r="M6" s="251"/>
      <c r="N6" s="251"/>
      <c r="O6" s="251"/>
      <c r="P6" s="251"/>
      <c r="Q6" s="251"/>
      <c r="R6" s="251"/>
      <c r="S6" s="251"/>
      <c r="T6" s="251"/>
      <c r="U6" s="251"/>
      <c r="V6" s="251"/>
      <c r="W6" s="251"/>
      <c r="X6" s="251"/>
      <c r="Y6" s="251"/>
      <c r="Z6" s="251"/>
      <c r="AA6" s="251"/>
      <c r="AB6" s="251"/>
      <c r="AC6" s="877"/>
    </row>
    <row r="7" spans="2:29" ht="30" customHeight="1">
      <c r="B7" s="414">
        <v>2</v>
      </c>
      <c r="C7" s="438" t="s">
        <v>124</v>
      </c>
      <c r="D7" s="438"/>
      <c r="E7" s="438"/>
      <c r="F7" s="438"/>
      <c r="G7" s="296"/>
      <c r="H7" s="873"/>
      <c r="I7" s="208" t="s">
        <v>13</v>
      </c>
      <c r="J7" s="420" t="s">
        <v>477</v>
      </c>
      <c r="K7" s="420"/>
      <c r="L7" s="420"/>
      <c r="M7" s="420"/>
      <c r="N7" s="208" t="s">
        <v>13</v>
      </c>
      <c r="O7" s="420" t="s">
        <v>352</v>
      </c>
      <c r="P7" s="420"/>
      <c r="Q7" s="420"/>
      <c r="R7" s="420"/>
      <c r="S7" s="208" t="s">
        <v>13</v>
      </c>
      <c r="T7" s="420" t="s">
        <v>481</v>
      </c>
      <c r="U7" s="420"/>
      <c r="V7" s="876"/>
      <c r="W7" s="876"/>
      <c r="X7" s="876"/>
      <c r="Y7" s="876"/>
      <c r="Z7" s="876"/>
      <c r="AC7" s="870"/>
    </row>
    <row r="8" spans="2:29" ht="30" customHeight="1">
      <c r="B8" s="204">
        <v>3</v>
      </c>
      <c r="C8" s="339" t="s">
        <v>786</v>
      </c>
      <c r="D8" s="339"/>
      <c r="E8" s="339"/>
      <c r="F8" s="339"/>
      <c r="G8" s="735"/>
      <c r="H8" s="874"/>
      <c r="I8" s="107" t="s">
        <v>13</v>
      </c>
      <c r="J8" s="105" t="s">
        <v>1086</v>
      </c>
      <c r="K8" s="105"/>
      <c r="L8" s="105"/>
      <c r="M8" s="105"/>
      <c r="N8" s="105"/>
      <c r="O8" s="105"/>
      <c r="P8" s="105"/>
      <c r="Q8" s="107" t="s">
        <v>13</v>
      </c>
      <c r="R8" s="339" t="s">
        <v>1377</v>
      </c>
      <c r="U8" s="105"/>
      <c r="AA8" s="450"/>
      <c r="AB8" s="450"/>
      <c r="AC8" s="869"/>
    </row>
    <row r="9" spans="2:29" ht="30" customHeight="1">
      <c r="B9" s="205"/>
      <c r="C9" s="340"/>
      <c r="D9" s="340"/>
      <c r="E9" s="340"/>
      <c r="F9" s="340"/>
      <c r="G9" s="736"/>
      <c r="H9" s="875"/>
      <c r="I9" s="211" t="s">
        <v>13</v>
      </c>
      <c r="J9" s="340" t="s">
        <v>115</v>
      </c>
      <c r="K9" s="340"/>
      <c r="L9" s="340"/>
      <c r="M9" s="340"/>
      <c r="N9" s="340"/>
      <c r="O9" s="340"/>
      <c r="P9" s="340"/>
      <c r="Q9" s="211" t="s">
        <v>13</v>
      </c>
      <c r="R9" s="340" t="s">
        <v>298</v>
      </c>
      <c r="S9" s="449"/>
      <c r="T9" s="449"/>
      <c r="U9" s="340"/>
      <c r="V9" s="449"/>
      <c r="W9" s="449"/>
      <c r="X9" s="449"/>
      <c r="Y9" s="449"/>
      <c r="Z9" s="449"/>
      <c r="AA9" s="449"/>
      <c r="AB9" s="449"/>
      <c r="AC9" s="871"/>
    </row>
    <row r="10" spans="2:29">
      <c r="B10" s="236"/>
      <c r="C10" s="450"/>
      <c r="D10" s="450"/>
      <c r="E10" s="450"/>
      <c r="F10" s="450"/>
      <c r="G10" s="869"/>
      <c r="H10" s="874"/>
      <c r="AC10" s="870"/>
    </row>
    <row r="11" spans="2:29">
      <c r="B11" s="416">
        <v>4</v>
      </c>
      <c r="C11" s="627" t="s">
        <v>703</v>
      </c>
      <c r="D11" s="627"/>
      <c r="E11" s="627"/>
      <c r="F11" s="627"/>
      <c r="G11" s="216"/>
      <c r="H11" s="874"/>
      <c r="I11" s="445" t="s">
        <v>229</v>
      </c>
      <c r="AC11" s="870"/>
    </row>
    <row r="12" spans="2:29">
      <c r="B12" s="416"/>
      <c r="C12" s="627"/>
      <c r="D12" s="627"/>
      <c r="E12" s="627"/>
      <c r="F12" s="627"/>
      <c r="G12" s="216"/>
      <c r="H12" s="874"/>
      <c r="AC12" s="870"/>
    </row>
    <row r="13" spans="2:29">
      <c r="B13" s="416"/>
      <c r="C13" s="627"/>
      <c r="D13" s="627"/>
      <c r="E13" s="627"/>
      <c r="F13" s="627"/>
      <c r="G13" s="216"/>
      <c r="H13" s="874"/>
      <c r="I13" s="437" t="s">
        <v>431</v>
      </c>
      <c r="J13" s="437"/>
      <c r="K13" s="437"/>
      <c r="L13" s="437"/>
      <c r="M13" s="437"/>
      <c r="N13" s="437"/>
      <c r="O13" s="204" t="s">
        <v>802</v>
      </c>
      <c r="P13" s="210"/>
      <c r="Q13" s="210"/>
      <c r="R13" s="210"/>
      <c r="S13" s="210"/>
      <c r="T13" s="210"/>
      <c r="U13" s="210"/>
      <c r="V13" s="210"/>
      <c r="W13" s="222"/>
      <c r="AC13" s="870"/>
    </row>
    <row r="14" spans="2:29">
      <c r="B14" s="416"/>
      <c r="G14" s="870"/>
      <c r="H14" s="874"/>
      <c r="I14" s="437"/>
      <c r="J14" s="437"/>
      <c r="K14" s="437"/>
      <c r="L14" s="437"/>
      <c r="M14" s="437"/>
      <c r="N14" s="437"/>
      <c r="O14" s="205"/>
      <c r="P14" s="211"/>
      <c r="Q14" s="211"/>
      <c r="R14" s="211"/>
      <c r="S14" s="211"/>
      <c r="T14" s="211"/>
      <c r="U14" s="211"/>
      <c r="V14" s="211"/>
      <c r="W14" s="223"/>
      <c r="AC14" s="870"/>
    </row>
    <row r="15" spans="2:29" ht="13.5" customHeight="1">
      <c r="B15" s="416"/>
      <c r="G15" s="870"/>
      <c r="H15" s="874"/>
      <c r="I15" s="204" t="s">
        <v>673</v>
      </c>
      <c r="J15" s="210"/>
      <c r="K15" s="210"/>
      <c r="L15" s="210"/>
      <c r="M15" s="210"/>
      <c r="N15" s="222"/>
      <c r="O15" s="204"/>
      <c r="P15" s="210"/>
      <c r="Q15" s="210"/>
      <c r="R15" s="210"/>
      <c r="S15" s="210"/>
      <c r="T15" s="210"/>
      <c r="U15" s="210"/>
      <c r="V15" s="210"/>
      <c r="W15" s="222"/>
      <c r="AC15" s="870"/>
    </row>
    <row r="16" spans="2:29">
      <c r="B16" s="416"/>
      <c r="G16" s="870"/>
      <c r="H16" s="874"/>
      <c r="I16" s="205"/>
      <c r="J16" s="211"/>
      <c r="K16" s="211"/>
      <c r="L16" s="211"/>
      <c r="M16" s="211"/>
      <c r="N16" s="223"/>
      <c r="O16" s="205"/>
      <c r="P16" s="211"/>
      <c r="Q16" s="211"/>
      <c r="R16" s="211"/>
      <c r="S16" s="211"/>
      <c r="T16" s="211"/>
      <c r="U16" s="211"/>
      <c r="V16" s="211"/>
      <c r="W16" s="223"/>
      <c r="AC16" s="870"/>
    </row>
    <row r="17" spans="2:29">
      <c r="B17" s="416"/>
      <c r="G17" s="870"/>
      <c r="H17" s="874"/>
      <c r="I17" s="204" t="s">
        <v>789</v>
      </c>
      <c r="J17" s="210"/>
      <c r="K17" s="210"/>
      <c r="L17" s="210"/>
      <c r="M17" s="210"/>
      <c r="N17" s="222"/>
      <c r="O17" s="204"/>
      <c r="P17" s="210"/>
      <c r="Q17" s="210"/>
      <c r="R17" s="210"/>
      <c r="S17" s="210"/>
      <c r="T17" s="210"/>
      <c r="U17" s="210"/>
      <c r="V17" s="210"/>
      <c r="W17" s="222"/>
      <c r="AC17" s="870"/>
    </row>
    <row r="18" spans="2:29">
      <c r="B18" s="416"/>
      <c r="G18" s="870"/>
      <c r="H18" s="874"/>
      <c r="I18" s="205"/>
      <c r="J18" s="211"/>
      <c r="K18" s="211"/>
      <c r="L18" s="211"/>
      <c r="M18" s="211"/>
      <c r="N18" s="223"/>
      <c r="O18" s="205"/>
      <c r="P18" s="211"/>
      <c r="Q18" s="211"/>
      <c r="R18" s="211"/>
      <c r="S18" s="211"/>
      <c r="T18" s="211"/>
      <c r="U18" s="211"/>
      <c r="V18" s="211"/>
      <c r="W18" s="223"/>
      <c r="AC18" s="870"/>
    </row>
    <row r="19" spans="2:29">
      <c r="B19" s="416"/>
      <c r="G19" s="870"/>
      <c r="H19" s="874"/>
      <c r="I19" s="437" t="s">
        <v>327</v>
      </c>
      <c r="J19" s="437"/>
      <c r="K19" s="437"/>
      <c r="L19" s="437"/>
      <c r="M19" s="437"/>
      <c r="N19" s="437"/>
      <c r="O19" s="204"/>
      <c r="P19" s="210"/>
      <c r="Q19" s="210"/>
      <c r="R19" s="210"/>
      <c r="S19" s="210"/>
      <c r="T19" s="210"/>
      <c r="U19" s="210"/>
      <c r="V19" s="210"/>
      <c r="W19" s="222"/>
      <c r="AC19" s="870"/>
    </row>
    <row r="20" spans="2:29">
      <c r="B20" s="416"/>
      <c r="G20" s="870"/>
      <c r="H20" s="874"/>
      <c r="I20" s="437"/>
      <c r="J20" s="437"/>
      <c r="K20" s="437"/>
      <c r="L20" s="437"/>
      <c r="M20" s="437"/>
      <c r="N20" s="437"/>
      <c r="O20" s="205"/>
      <c r="P20" s="211"/>
      <c r="Q20" s="211"/>
      <c r="R20" s="211"/>
      <c r="S20" s="211"/>
      <c r="T20" s="211"/>
      <c r="U20" s="211"/>
      <c r="V20" s="211"/>
      <c r="W20" s="223"/>
      <c r="AC20" s="870"/>
    </row>
    <row r="21" spans="2:29">
      <c r="B21" s="416"/>
      <c r="G21" s="870"/>
      <c r="H21" s="874"/>
      <c r="I21" s="437" t="s">
        <v>1010</v>
      </c>
      <c r="J21" s="437"/>
      <c r="K21" s="437"/>
      <c r="L21" s="437"/>
      <c r="M21" s="437"/>
      <c r="N21" s="437"/>
      <c r="O21" s="204"/>
      <c r="P21" s="210"/>
      <c r="Q21" s="210"/>
      <c r="R21" s="210"/>
      <c r="S21" s="210"/>
      <c r="T21" s="210"/>
      <c r="U21" s="210"/>
      <c r="V21" s="210"/>
      <c r="W21" s="222"/>
      <c r="AC21" s="870"/>
    </row>
    <row r="22" spans="2:29">
      <c r="B22" s="416"/>
      <c r="G22" s="870"/>
      <c r="H22" s="874"/>
      <c r="I22" s="437"/>
      <c r="J22" s="437"/>
      <c r="K22" s="437"/>
      <c r="L22" s="437"/>
      <c r="M22" s="437"/>
      <c r="N22" s="437"/>
      <c r="O22" s="205"/>
      <c r="P22" s="211"/>
      <c r="Q22" s="211"/>
      <c r="R22" s="211"/>
      <c r="S22" s="211"/>
      <c r="T22" s="211"/>
      <c r="U22" s="211"/>
      <c r="V22" s="211"/>
      <c r="W22" s="223"/>
      <c r="AC22" s="870"/>
    </row>
    <row r="23" spans="2:29">
      <c r="B23" s="416"/>
      <c r="G23" s="870"/>
      <c r="H23" s="874"/>
      <c r="I23" s="437" t="s">
        <v>139</v>
      </c>
      <c r="J23" s="437"/>
      <c r="K23" s="437"/>
      <c r="L23" s="437"/>
      <c r="M23" s="437"/>
      <c r="N23" s="437"/>
      <c r="O23" s="204"/>
      <c r="P23" s="210"/>
      <c r="Q23" s="210"/>
      <c r="R23" s="210"/>
      <c r="S23" s="210"/>
      <c r="T23" s="210"/>
      <c r="U23" s="210"/>
      <c r="V23" s="210"/>
      <c r="W23" s="222"/>
      <c r="AC23" s="870"/>
    </row>
    <row r="24" spans="2:29">
      <c r="B24" s="416"/>
      <c r="G24" s="870"/>
      <c r="H24" s="874"/>
      <c r="I24" s="437"/>
      <c r="J24" s="437"/>
      <c r="K24" s="437"/>
      <c r="L24" s="437"/>
      <c r="M24" s="437"/>
      <c r="N24" s="437"/>
      <c r="O24" s="205"/>
      <c r="P24" s="211"/>
      <c r="Q24" s="211"/>
      <c r="R24" s="211"/>
      <c r="S24" s="211"/>
      <c r="T24" s="211"/>
      <c r="U24" s="211"/>
      <c r="V24" s="211"/>
      <c r="W24" s="223"/>
      <c r="AC24" s="870"/>
    </row>
    <row r="25" spans="2:29">
      <c r="B25" s="416"/>
      <c r="G25" s="870"/>
      <c r="H25" s="874"/>
      <c r="I25" s="437"/>
      <c r="J25" s="437"/>
      <c r="K25" s="437"/>
      <c r="L25" s="437"/>
      <c r="M25" s="437"/>
      <c r="N25" s="437"/>
      <c r="O25" s="204"/>
      <c r="P25" s="210"/>
      <c r="Q25" s="210"/>
      <c r="R25" s="210"/>
      <c r="S25" s="210"/>
      <c r="T25" s="210"/>
      <c r="U25" s="210"/>
      <c r="V25" s="210"/>
      <c r="W25" s="222"/>
      <c r="AC25" s="870"/>
    </row>
    <row r="26" spans="2:29">
      <c r="B26" s="416"/>
      <c r="G26" s="870"/>
      <c r="H26" s="874"/>
      <c r="I26" s="437"/>
      <c r="J26" s="437"/>
      <c r="K26" s="437"/>
      <c r="L26" s="437"/>
      <c r="M26" s="437"/>
      <c r="N26" s="437"/>
      <c r="O26" s="205"/>
      <c r="P26" s="211"/>
      <c r="Q26" s="211"/>
      <c r="R26" s="211"/>
      <c r="S26" s="211"/>
      <c r="T26" s="211"/>
      <c r="U26" s="211"/>
      <c r="V26" s="211"/>
      <c r="W26" s="223"/>
      <c r="AC26" s="870"/>
    </row>
    <row r="27" spans="2:29">
      <c r="B27" s="416"/>
      <c r="G27" s="870"/>
      <c r="H27" s="874"/>
      <c r="I27" s="437"/>
      <c r="J27" s="437"/>
      <c r="K27" s="437"/>
      <c r="L27" s="437"/>
      <c r="M27" s="437"/>
      <c r="N27" s="437"/>
      <c r="O27" s="204"/>
      <c r="P27" s="210"/>
      <c r="Q27" s="210"/>
      <c r="R27" s="210"/>
      <c r="S27" s="210"/>
      <c r="T27" s="210"/>
      <c r="U27" s="210"/>
      <c r="V27" s="210"/>
      <c r="W27" s="222"/>
      <c r="AC27" s="870"/>
    </row>
    <row r="28" spans="2:29">
      <c r="B28" s="416"/>
      <c r="G28" s="870"/>
      <c r="H28" s="874"/>
      <c r="I28" s="437"/>
      <c r="J28" s="437"/>
      <c r="K28" s="437"/>
      <c r="L28" s="437"/>
      <c r="M28" s="437"/>
      <c r="N28" s="437"/>
      <c r="O28" s="205"/>
      <c r="P28" s="211"/>
      <c r="Q28" s="211"/>
      <c r="R28" s="211"/>
      <c r="S28" s="211"/>
      <c r="T28" s="211"/>
      <c r="U28" s="211"/>
      <c r="V28" s="211"/>
      <c r="W28" s="223"/>
      <c r="AC28" s="870"/>
    </row>
    <row r="29" spans="2:29">
      <c r="B29" s="416"/>
      <c r="G29" s="870"/>
      <c r="H29" s="874"/>
      <c r="I29" s="437"/>
      <c r="J29" s="437"/>
      <c r="K29" s="437"/>
      <c r="L29" s="437"/>
      <c r="M29" s="437"/>
      <c r="N29" s="437"/>
      <c r="O29" s="204"/>
      <c r="P29" s="210"/>
      <c r="Q29" s="210"/>
      <c r="R29" s="210"/>
      <c r="S29" s="210"/>
      <c r="T29" s="210"/>
      <c r="U29" s="210"/>
      <c r="V29" s="210"/>
      <c r="W29" s="222"/>
      <c r="AC29" s="870"/>
    </row>
    <row r="30" spans="2:29">
      <c r="B30" s="416"/>
      <c r="G30" s="870"/>
      <c r="H30" s="874"/>
      <c r="I30" s="437"/>
      <c r="J30" s="437"/>
      <c r="K30" s="437"/>
      <c r="L30" s="437"/>
      <c r="M30" s="437"/>
      <c r="N30" s="437"/>
      <c r="O30" s="205"/>
      <c r="P30" s="211"/>
      <c r="Q30" s="211"/>
      <c r="R30" s="211"/>
      <c r="S30" s="211"/>
      <c r="T30" s="211"/>
      <c r="U30" s="211"/>
      <c r="V30" s="211"/>
      <c r="W30" s="223"/>
      <c r="AC30" s="870"/>
    </row>
    <row r="31" spans="2:29">
      <c r="B31" s="416"/>
      <c r="G31" s="870"/>
      <c r="H31" s="874"/>
      <c r="I31" s="437"/>
      <c r="J31" s="437"/>
      <c r="K31" s="437"/>
      <c r="L31" s="437"/>
      <c r="M31" s="437"/>
      <c r="N31" s="437"/>
      <c r="O31" s="204"/>
      <c r="P31" s="210"/>
      <c r="Q31" s="210"/>
      <c r="R31" s="210"/>
      <c r="S31" s="210"/>
      <c r="T31" s="210"/>
      <c r="U31" s="210"/>
      <c r="V31" s="210"/>
      <c r="W31" s="222"/>
      <c r="AC31" s="870"/>
    </row>
    <row r="32" spans="2:29">
      <c r="B32" s="416"/>
      <c r="G32" s="870"/>
      <c r="H32" s="874"/>
      <c r="I32" s="437"/>
      <c r="J32" s="437"/>
      <c r="K32" s="437"/>
      <c r="L32" s="437"/>
      <c r="M32" s="437"/>
      <c r="N32" s="437"/>
      <c r="O32" s="205"/>
      <c r="P32" s="211"/>
      <c r="Q32" s="211"/>
      <c r="R32" s="211"/>
      <c r="S32" s="211"/>
      <c r="T32" s="211"/>
      <c r="U32" s="211"/>
      <c r="V32" s="211"/>
      <c r="W32" s="223"/>
      <c r="AC32" s="870"/>
    </row>
    <row r="33" spans="2:30">
      <c r="B33" s="417"/>
      <c r="C33" s="449"/>
      <c r="D33" s="449"/>
      <c r="E33" s="449"/>
      <c r="F33" s="449"/>
      <c r="G33" s="871"/>
      <c r="H33" s="875"/>
      <c r="I33" s="449"/>
      <c r="J33" s="449"/>
      <c r="K33" s="449"/>
      <c r="L33" s="449"/>
      <c r="M33" s="449"/>
      <c r="N33" s="449"/>
      <c r="O33" s="449"/>
      <c r="P33" s="449"/>
      <c r="Q33" s="449"/>
      <c r="R33" s="449"/>
      <c r="S33" s="449"/>
      <c r="T33" s="449"/>
      <c r="U33" s="449"/>
      <c r="V33" s="449"/>
      <c r="W33" s="449"/>
      <c r="X33" s="449"/>
      <c r="Y33" s="449"/>
      <c r="Z33" s="449"/>
      <c r="AA33" s="449"/>
      <c r="AB33" s="449"/>
      <c r="AC33" s="871"/>
    </row>
    <row r="34" spans="2:30">
      <c r="H34" s="627"/>
      <c r="I34" s="627"/>
      <c r="J34" s="627"/>
      <c r="K34" s="627"/>
      <c r="L34" s="627"/>
      <c r="M34" s="627"/>
      <c r="N34" s="627"/>
      <c r="O34" s="627"/>
      <c r="P34" s="627"/>
      <c r="Q34" s="627"/>
      <c r="R34" s="627"/>
      <c r="S34" s="627"/>
      <c r="T34" s="627"/>
      <c r="U34" s="627"/>
      <c r="V34" s="627"/>
      <c r="W34" s="627"/>
      <c r="X34" s="627"/>
      <c r="Y34" s="627"/>
      <c r="Z34" s="627"/>
      <c r="AA34" s="627"/>
      <c r="AB34" s="627"/>
      <c r="AC34" s="627"/>
    </row>
    <row r="35" spans="2:30" ht="6" customHeight="1"/>
    <row r="36" spans="2:30" ht="13.5" customHeight="1">
      <c r="B36" s="445" t="s">
        <v>82</v>
      </c>
      <c r="C36" s="627" t="s">
        <v>1376</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804"/>
    </row>
    <row r="37" spans="2:30">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804"/>
    </row>
    <row r="122" spans="3:7">
      <c r="C122" s="449"/>
      <c r="D122" s="449"/>
      <c r="E122" s="449"/>
      <c r="F122" s="449"/>
      <c r="G122" s="449"/>
    </row>
    <row r="123" spans="3:7">
      <c r="C123" s="45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7"/>
  <dataValidations count="1">
    <dataValidation type="list" allowBlank="1" showDropDown="0" showInputMessage="1" showErrorMessage="1" sqref="I7:I9 N7 Q8:Q9 S7">
      <formula1>"□,■"</formula1>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r:id="rId1"/>
  <headerFooter>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U28"/>
  <sheetViews>
    <sheetView view="pageBreakPreview" zoomScaleSheetLayoutView="100" workbookViewId="0"/>
  </sheetViews>
  <sheetFormatPr defaultRowHeight="13.5"/>
  <cols>
    <col min="1" max="3" width="8" style="737" customWidth="1"/>
    <col min="4" max="4" width="2.125" style="737" customWidth="1"/>
    <col min="5" max="21" width="5.33203125" style="737" customWidth="1"/>
    <col min="22" max="24" width="4.125" style="737" customWidth="1"/>
    <col min="25" max="16384" width="9" style="737" customWidth="1"/>
  </cols>
  <sheetData>
    <row r="1" spans="1:21" ht="16.5" customHeight="1">
      <c r="B1" s="737" t="s">
        <v>1060</v>
      </c>
      <c r="U1" s="762"/>
    </row>
    <row r="2" spans="1:21" ht="16.5" customHeight="1">
      <c r="A2" s="739" t="s">
        <v>1012</v>
      </c>
      <c r="B2" s="739"/>
      <c r="C2" s="739"/>
      <c r="D2" s="739"/>
      <c r="E2" s="739"/>
      <c r="F2" s="739"/>
      <c r="G2" s="739"/>
      <c r="H2" s="739"/>
      <c r="I2" s="739"/>
      <c r="J2" s="739"/>
      <c r="K2" s="739"/>
      <c r="L2" s="739"/>
      <c r="M2" s="739"/>
      <c r="N2" s="739"/>
      <c r="O2" s="739"/>
      <c r="P2" s="739"/>
      <c r="Q2" s="739"/>
      <c r="R2" s="739"/>
      <c r="S2" s="739"/>
      <c r="T2" s="739"/>
      <c r="U2" s="739"/>
    </row>
    <row r="3" spans="1:21" ht="16.5" customHeight="1"/>
    <row r="4" spans="1:21" ht="34.5" customHeight="1">
      <c r="A4" s="878" t="s">
        <v>401</v>
      </c>
      <c r="B4" s="878"/>
      <c r="C4" s="878"/>
      <c r="D4" s="748"/>
      <c r="E4" s="750"/>
      <c r="F4" s="750"/>
      <c r="G4" s="750"/>
      <c r="H4" s="750"/>
      <c r="I4" s="750"/>
      <c r="J4" s="750"/>
      <c r="K4" s="750"/>
      <c r="L4" s="750"/>
      <c r="M4" s="750"/>
      <c r="N4" s="750"/>
      <c r="O4" s="750"/>
      <c r="P4" s="750"/>
      <c r="Q4" s="750"/>
      <c r="R4" s="750"/>
      <c r="S4" s="750"/>
      <c r="T4" s="750"/>
      <c r="U4" s="757"/>
    </row>
    <row r="5" spans="1:21" ht="22.5" customHeight="1">
      <c r="A5" s="879" t="s">
        <v>32</v>
      </c>
      <c r="B5" s="879"/>
      <c r="C5" s="879"/>
      <c r="D5" s="887"/>
      <c r="E5" s="208" t="s">
        <v>13</v>
      </c>
      <c r="F5" s="888" t="s">
        <v>608</v>
      </c>
      <c r="G5" s="888"/>
      <c r="H5" s="888"/>
      <c r="I5" s="888"/>
      <c r="J5" s="208" t="s">
        <v>13</v>
      </c>
      <c r="K5" s="888" t="s">
        <v>952</v>
      </c>
      <c r="L5" s="888"/>
      <c r="M5" s="888"/>
      <c r="N5" s="888"/>
      <c r="O5" s="208" t="s">
        <v>13</v>
      </c>
      <c r="P5" s="888" t="s">
        <v>954</v>
      </c>
      <c r="Q5" s="888"/>
      <c r="R5" s="888"/>
      <c r="S5" s="888"/>
      <c r="T5" s="888"/>
      <c r="U5" s="889"/>
    </row>
    <row r="6" spans="1:21" ht="22.5" customHeight="1">
      <c r="A6" s="880" t="s">
        <v>1014</v>
      </c>
      <c r="B6" s="883"/>
      <c r="C6" s="885"/>
      <c r="D6" s="880"/>
      <c r="E6" s="210" t="s">
        <v>13</v>
      </c>
      <c r="F6" s="883" t="s">
        <v>24</v>
      </c>
      <c r="G6" s="883"/>
      <c r="H6" s="883"/>
      <c r="I6" s="883"/>
      <c r="J6" s="883"/>
      <c r="K6" s="883"/>
      <c r="L6" s="883"/>
      <c r="M6" s="210" t="s">
        <v>13</v>
      </c>
      <c r="N6" s="883" t="s">
        <v>291</v>
      </c>
      <c r="O6" s="883"/>
      <c r="P6" s="883"/>
      <c r="Q6" s="883"/>
      <c r="R6" s="883"/>
      <c r="S6" s="883"/>
      <c r="T6" s="883"/>
      <c r="U6" s="885"/>
    </row>
    <row r="7" spans="1:21" ht="22.5" customHeight="1">
      <c r="A7" s="860"/>
      <c r="B7" s="740"/>
      <c r="C7" s="759"/>
      <c r="D7" s="860"/>
      <c r="E7" s="148" t="s">
        <v>13</v>
      </c>
      <c r="F7" s="740" t="s">
        <v>562</v>
      </c>
      <c r="G7" s="740"/>
      <c r="H7" s="740"/>
      <c r="I7" s="740"/>
      <c r="J7" s="740"/>
      <c r="K7" s="740"/>
      <c r="L7" s="740"/>
      <c r="M7" s="148" t="s">
        <v>13</v>
      </c>
      <c r="N7" s="740" t="s">
        <v>849</v>
      </c>
      <c r="O7" s="740"/>
      <c r="P7" s="740"/>
      <c r="Q7" s="740"/>
      <c r="R7" s="740"/>
      <c r="S7" s="740"/>
      <c r="T7" s="740"/>
      <c r="U7" s="759"/>
    </row>
    <row r="8" spans="1:21" ht="22.5" customHeight="1">
      <c r="A8" s="861"/>
      <c r="B8" s="755"/>
      <c r="C8" s="760"/>
      <c r="D8" s="860"/>
      <c r="E8" s="211" t="s">
        <v>13</v>
      </c>
      <c r="F8" s="737" t="s">
        <v>640</v>
      </c>
      <c r="M8" s="211" t="s">
        <v>13</v>
      </c>
      <c r="N8" s="737" t="s">
        <v>913</v>
      </c>
      <c r="O8" s="740"/>
      <c r="P8" s="740"/>
      <c r="Q8" s="740"/>
      <c r="R8" s="740"/>
      <c r="S8" s="740"/>
      <c r="T8" s="740"/>
      <c r="U8" s="759"/>
    </row>
    <row r="9" spans="1:21" ht="16.5" customHeight="1">
      <c r="A9" s="880"/>
      <c r="B9" s="883"/>
      <c r="C9" s="885"/>
      <c r="D9" s="883"/>
      <c r="E9" s="883"/>
      <c r="F9" s="883"/>
      <c r="G9" s="883"/>
      <c r="H9" s="883"/>
      <c r="I9" s="883"/>
      <c r="J9" s="883"/>
      <c r="K9" s="883"/>
      <c r="L9" s="883"/>
      <c r="M9" s="883"/>
      <c r="N9" s="883"/>
      <c r="O9" s="883"/>
      <c r="P9" s="883"/>
      <c r="Q9" s="883"/>
      <c r="R9" s="883"/>
      <c r="S9" s="883"/>
      <c r="T9" s="883"/>
      <c r="U9" s="885"/>
    </row>
    <row r="10" spans="1:21" ht="16.5" customHeight="1">
      <c r="A10" s="881" t="s">
        <v>593</v>
      </c>
      <c r="B10" s="884"/>
      <c r="C10" s="886"/>
      <c r="D10" s="740"/>
      <c r="E10" s="740" t="s">
        <v>202</v>
      </c>
      <c r="F10" s="740"/>
      <c r="G10" s="740"/>
      <c r="H10" s="740"/>
      <c r="I10" s="740"/>
      <c r="J10" s="740"/>
      <c r="K10" s="740"/>
      <c r="L10" s="740"/>
      <c r="M10" s="740"/>
      <c r="N10" s="740"/>
      <c r="O10" s="740"/>
      <c r="P10" s="740"/>
      <c r="Q10" s="740"/>
      <c r="R10" s="740"/>
      <c r="S10" s="740"/>
      <c r="T10" s="740"/>
      <c r="U10" s="759"/>
    </row>
    <row r="11" spans="1:21" ht="22.5" customHeight="1">
      <c r="A11" s="881"/>
      <c r="B11" s="884"/>
      <c r="C11" s="886"/>
      <c r="D11" s="740"/>
      <c r="E11" s="744" t="s">
        <v>431</v>
      </c>
      <c r="F11" s="744"/>
      <c r="G11" s="744"/>
      <c r="H11" s="744"/>
      <c r="I11" s="744"/>
      <c r="J11" s="748" t="s">
        <v>802</v>
      </c>
      <c r="K11" s="750"/>
      <c r="L11" s="750"/>
      <c r="M11" s="750"/>
      <c r="N11" s="750"/>
      <c r="O11" s="750"/>
      <c r="P11" s="750"/>
      <c r="Q11" s="757"/>
      <c r="R11" s="740"/>
      <c r="S11" s="740"/>
      <c r="T11" s="740"/>
      <c r="U11" s="759"/>
    </row>
    <row r="12" spans="1:21" ht="22.5" customHeight="1">
      <c r="A12" s="860"/>
      <c r="B12" s="740"/>
      <c r="C12" s="759"/>
      <c r="D12" s="740"/>
      <c r="E12" s="744" t="s">
        <v>341</v>
      </c>
      <c r="F12" s="744"/>
      <c r="G12" s="744"/>
      <c r="H12" s="744"/>
      <c r="I12" s="744"/>
      <c r="J12" s="748"/>
      <c r="K12" s="750"/>
      <c r="L12" s="750"/>
      <c r="M12" s="750"/>
      <c r="N12" s="750"/>
      <c r="O12" s="750"/>
      <c r="P12" s="750"/>
      <c r="Q12" s="757"/>
      <c r="R12" s="740"/>
      <c r="S12" s="740"/>
      <c r="T12" s="740"/>
      <c r="U12" s="759"/>
    </row>
    <row r="13" spans="1:21" ht="22.5" customHeight="1">
      <c r="A13" s="860"/>
      <c r="B13" s="740"/>
      <c r="C13" s="759"/>
      <c r="D13" s="740"/>
      <c r="E13" s="744" t="s">
        <v>657</v>
      </c>
      <c r="F13" s="744"/>
      <c r="G13" s="744"/>
      <c r="H13" s="744"/>
      <c r="I13" s="744"/>
      <c r="J13" s="748"/>
      <c r="K13" s="750"/>
      <c r="L13" s="750"/>
      <c r="M13" s="750"/>
      <c r="N13" s="750"/>
      <c r="O13" s="750"/>
      <c r="P13" s="750"/>
      <c r="Q13" s="757"/>
      <c r="R13" s="740"/>
      <c r="S13" s="740"/>
      <c r="T13" s="740"/>
      <c r="U13" s="759"/>
    </row>
    <row r="14" spans="1:21" ht="22.5" customHeight="1">
      <c r="A14" s="860"/>
      <c r="B14" s="740"/>
      <c r="C14" s="759"/>
      <c r="D14" s="740"/>
      <c r="E14" s="744" t="s">
        <v>480</v>
      </c>
      <c r="F14" s="744"/>
      <c r="G14" s="744"/>
      <c r="H14" s="744"/>
      <c r="I14" s="744"/>
      <c r="J14" s="748"/>
      <c r="K14" s="750"/>
      <c r="L14" s="750"/>
      <c r="M14" s="750"/>
      <c r="N14" s="750"/>
      <c r="O14" s="750"/>
      <c r="P14" s="750"/>
      <c r="Q14" s="757"/>
      <c r="R14" s="740"/>
      <c r="S14" s="740"/>
      <c r="T14" s="740"/>
      <c r="U14" s="759"/>
    </row>
    <row r="15" spans="1:21" ht="22.5" customHeight="1">
      <c r="A15" s="860"/>
      <c r="B15" s="740"/>
      <c r="C15" s="759"/>
      <c r="D15" s="740"/>
      <c r="E15" s="744" t="s">
        <v>780</v>
      </c>
      <c r="F15" s="744"/>
      <c r="G15" s="744"/>
      <c r="H15" s="744"/>
      <c r="I15" s="744"/>
      <c r="J15" s="748"/>
      <c r="K15" s="750"/>
      <c r="L15" s="750"/>
      <c r="M15" s="750"/>
      <c r="N15" s="750"/>
      <c r="O15" s="750"/>
      <c r="P15" s="750"/>
      <c r="Q15" s="757"/>
      <c r="R15" s="740"/>
      <c r="S15" s="740"/>
      <c r="T15" s="740"/>
      <c r="U15" s="759"/>
    </row>
    <row r="16" spans="1:21" ht="22.5" customHeight="1">
      <c r="A16" s="860"/>
      <c r="B16" s="740"/>
      <c r="C16" s="759"/>
      <c r="D16" s="740"/>
      <c r="E16" s="744" t="s">
        <v>601</v>
      </c>
      <c r="F16" s="744"/>
      <c r="G16" s="744"/>
      <c r="H16" s="744"/>
      <c r="I16" s="744"/>
      <c r="J16" s="748"/>
      <c r="K16" s="750"/>
      <c r="L16" s="750"/>
      <c r="M16" s="750"/>
      <c r="N16" s="750"/>
      <c r="O16" s="750"/>
      <c r="P16" s="750"/>
      <c r="Q16" s="757"/>
      <c r="R16" s="740"/>
      <c r="S16" s="740"/>
      <c r="T16" s="740"/>
      <c r="U16" s="759"/>
    </row>
    <row r="17" spans="1:21" ht="22.5" customHeight="1">
      <c r="A17" s="860"/>
      <c r="B17" s="740"/>
      <c r="C17" s="759"/>
      <c r="D17" s="740"/>
      <c r="E17" s="748"/>
      <c r="F17" s="750"/>
      <c r="G17" s="750"/>
      <c r="H17" s="750"/>
      <c r="I17" s="757"/>
      <c r="J17" s="748"/>
      <c r="K17" s="750"/>
      <c r="L17" s="750"/>
      <c r="M17" s="750"/>
      <c r="N17" s="750"/>
      <c r="O17" s="750"/>
      <c r="P17" s="750"/>
      <c r="Q17" s="757"/>
      <c r="R17" s="740"/>
      <c r="S17" s="740"/>
      <c r="T17" s="740"/>
      <c r="U17" s="759"/>
    </row>
    <row r="18" spans="1:21" ht="22.5" customHeight="1">
      <c r="A18" s="860"/>
      <c r="B18" s="740"/>
      <c r="C18" s="759"/>
      <c r="D18" s="740"/>
      <c r="E18" s="744"/>
      <c r="F18" s="744"/>
      <c r="G18" s="744"/>
      <c r="H18" s="744"/>
      <c r="I18" s="744"/>
      <c r="J18" s="748"/>
      <c r="K18" s="750"/>
      <c r="L18" s="750"/>
      <c r="M18" s="750"/>
      <c r="N18" s="750"/>
      <c r="O18" s="750"/>
      <c r="P18" s="750"/>
      <c r="Q18" s="757"/>
      <c r="R18" s="740"/>
      <c r="S18" s="740"/>
      <c r="T18" s="740"/>
      <c r="U18" s="759"/>
    </row>
    <row r="19" spans="1:21" ht="22.5" customHeight="1">
      <c r="A19" s="860"/>
      <c r="B19" s="740"/>
      <c r="C19" s="759"/>
      <c r="D19" s="740"/>
      <c r="E19" s="744"/>
      <c r="F19" s="744"/>
      <c r="G19" s="744"/>
      <c r="H19" s="744"/>
      <c r="I19" s="744"/>
      <c r="J19" s="748"/>
      <c r="K19" s="750"/>
      <c r="L19" s="750"/>
      <c r="M19" s="750"/>
      <c r="N19" s="750"/>
      <c r="O19" s="750"/>
      <c r="P19" s="750"/>
      <c r="Q19" s="757"/>
      <c r="R19" s="740"/>
      <c r="S19" s="740"/>
      <c r="T19" s="740"/>
      <c r="U19" s="759"/>
    </row>
    <row r="20" spans="1:21" ht="22.5" customHeight="1">
      <c r="A20" s="860"/>
      <c r="B20" s="740"/>
      <c r="C20" s="759"/>
      <c r="D20" s="740"/>
      <c r="E20" s="744"/>
      <c r="F20" s="744"/>
      <c r="G20" s="744"/>
      <c r="H20" s="744"/>
      <c r="I20" s="744"/>
      <c r="J20" s="748"/>
      <c r="K20" s="750"/>
      <c r="L20" s="750"/>
      <c r="M20" s="750"/>
      <c r="N20" s="750"/>
      <c r="O20" s="750"/>
      <c r="P20" s="750"/>
      <c r="Q20" s="757"/>
      <c r="R20" s="740"/>
      <c r="S20" s="740"/>
      <c r="T20" s="740"/>
      <c r="U20" s="759"/>
    </row>
    <row r="21" spans="1:21" ht="16.5" customHeight="1">
      <c r="A21" s="861"/>
      <c r="B21" s="755"/>
      <c r="C21" s="760"/>
      <c r="D21" s="755"/>
      <c r="E21" s="755"/>
      <c r="F21" s="755"/>
      <c r="G21" s="755"/>
      <c r="H21" s="755"/>
      <c r="I21" s="755"/>
      <c r="J21" s="755"/>
      <c r="K21" s="755"/>
      <c r="L21" s="755"/>
      <c r="M21" s="755"/>
      <c r="N21" s="755"/>
      <c r="O21" s="755"/>
      <c r="P21" s="755"/>
      <c r="Q21" s="755"/>
      <c r="R21" s="755"/>
      <c r="S21" s="755"/>
      <c r="T21" s="755"/>
      <c r="U21" s="760"/>
    </row>
    <row r="22" spans="1:21" s="737" customFormat="1"/>
    <row r="23" spans="1:21" s="737" customFormat="1" ht="13.5" customHeight="1">
      <c r="A23" s="882" t="s">
        <v>1015</v>
      </c>
      <c r="B23" s="882"/>
      <c r="C23" s="882"/>
      <c r="D23" s="882"/>
      <c r="E23" s="882"/>
      <c r="F23" s="882"/>
      <c r="G23" s="882"/>
      <c r="H23" s="882"/>
      <c r="I23" s="882"/>
      <c r="J23" s="882"/>
      <c r="K23" s="882"/>
      <c r="L23" s="882"/>
      <c r="M23" s="882"/>
      <c r="N23" s="882"/>
      <c r="O23" s="882"/>
      <c r="P23" s="882"/>
      <c r="Q23" s="882"/>
      <c r="R23" s="882"/>
      <c r="S23" s="882"/>
      <c r="T23" s="882"/>
      <c r="U23" s="882"/>
    </row>
    <row r="24" spans="1:21" s="737" customFormat="1">
      <c r="B24" s="884"/>
      <c r="C24" s="884"/>
      <c r="D24" s="884"/>
      <c r="E24" s="884"/>
      <c r="F24" s="884"/>
      <c r="G24" s="884"/>
      <c r="H24" s="884"/>
      <c r="I24" s="884"/>
      <c r="J24" s="884"/>
      <c r="K24" s="884"/>
      <c r="L24" s="884"/>
      <c r="M24" s="884"/>
      <c r="N24" s="884"/>
      <c r="O24" s="884"/>
      <c r="P24" s="884"/>
      <c r="Q24" s="884"/>
      <c r="R24" s="884"/>
      <c r="S24" s="884"/>
      <c r="T24" s="884"/>
      <c r="U24" s="884"/>
    </row>
    <row r="25" spans="1:21" s="737" customFormat="1"/>
    <row r="26" spans="1:21" s="737" customFormat="1"/>
    <row r="27" spans="1:21" s="737" customFormat="1"/>
    <row r="28" spans="1:21" s="737" customFormat="1"/>
  </sheetData>
  <mergeCells count="27">
    <mergeCell ref="A2:U2"/>
    <mergeCell ref="A4:C4"/>
    <mergeCell ref="D4:U4"/>
    <mergeCell ref="A5:C5"/>
    <mergeCell ref="E11:I11"/>
    <mergeCell ref="J11:Q11"/>
    <mergeCell ref="E12:I12"/>
    <mergeCell ref="J12:Q12"/>
    <mergeCell ref="E13:I13"/>
    <mergeCell ref="J13:Q13"/>
    <mergeCell ref="E14:I14"/>
    <mergeCell ref="J14:Q14"/>
    <mergeCell ref="E15:I15"/>
    <mergeCell ref="J15:Q15"/>
    <mergeCell ref="E16:I16"/>
    <mergeCell ref="J16:Q16"/>
    <mergeCell ref="E17:I17"/>
    <mergeCell ref="J17:Q17"/>
    <mergeCell ref="E18:I18"/>
    <mergeCell ref="J18:Q18"/>
    <mergeCell ref="E19:I19"/>
    <mergeCell ref="J19:Q19"/>
    <mergeCell ref="E20:I20"/>
    <mergeCell ref="J20:Q20"/>
    <mergeCell ref="A23:U23"/>
    <mergeCell ref="A6:C8"/>
    <mergeCell ref="A10:C11"/>
  </mergeCells>
  <phoneticPr fontId="7"/>
  <dataValidations count="1">
    <dataValidation type="list" allowBlank="1" showDropDown="0" showInputMessage="1" showErrorMessage="1" sqref="M6:M8 O5 E5:E8 J5">
      <formula1>"□,■"</formula1>
    </dataValidation>
  </dataValidations>
  <printOptions horizontalCentered="1"/>
  <pageMargins left="0.59055118110236227" right="0.39370078740157483" top="0.98425196850393704" bottom="0.39370078740157483" header="0.51181102362204722" footer="0.51181102362204722"/>
  <pageSetup paperSize="9" fitToWidth="1" fitToHeight="1" orientation="portrait" usePrinterDefaults="1" r:id="rId1"/>
  <headerFooter alignWithMargins="0">
    <oddHeader xml:space="preserve">&amp;R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U27"/>
  <sheetViews>
    <sheetView view="pageBreakPreview" zoomScale="98" zoomScaleSheetLayoutView="98" workbookViewId="0"/>
  </sheetViews>
  <sheetFormatPr defaultRowHeight="13.5"/>
  <cols>
    <col min="1" max="2" width="6.1640625" style="737" customWidth="1"/>
    <col min="3" max="3" width="8.83203125" style="737" customWidth="1"/>
    <col min="4" max="21" width="6.1640625" style="737" customWidth="1"/>
    <col min="22" max="24" width="4.125" style="737" customWidth="1"/>
    <col min="25" max="16384" width="9" style="737" customWidth="1"/>
  </cols>
  <sheetData>
    <row r="1" spans="1:21" ht="16.5" customHeight="1">
      <c r="B1" s="737" t="s">
        <v>719</v>
      </c>
      <c r="U1" s="762"/>
    </row>
    <row r="2" spans="1:21" ht="16.5" customHeight="1">
      <c r="A2" s="739" t="s">
        <v>102</v>
      </c>
      <c r="B2" s="739"/>
      <c r="C2" s="739"/>
      <c r="D2" s="739"/>
      <c r="E2" s="739"/>
      <c r="F2" s="739"/>
      <c r="G2" s="739"/>
      <c r="H2" s="739"/>
      <c r="I2" s="739"/>
      <c r="J2" s="739"/>
      <c r="K2" s="739"/>
      <c r="L2" s="739"/>
      <c r="M2" s="739"/>
      <c r="N2" s="739"/>
      <c r="O2" s="739"/>
      <c r="P2" s="739"/>
      <c r="Q2" s="739"/>
      <c r="R2" s="739"/>
      <c r="S2" s="739"/>
      <c r="T2" s="739"/>
      <c r="U2" s="739"/>
    </row>
    <row r="3" spans="1:21" ht="16.5" customHeight="1"/>
    <row r="4" spans="1:21" ht="22.5" customHeight="1">
      <c r="A4" s="878" t="s">
        <v>401</v>
      </c>
      <c r="B4" s="878"/>
      <c r="C4" s="878"/>
      <c r="D4" s="748"/>
      <c r="E4" s="750"/>
      <c r="F4" s="750"/>
      <c r="G4" s="750"/>
      <c r="H4" s="750"/>
      <c r="I4" s="750"/>
      <c r="J4" s="750"/>
      <c r="K4" s="750"/>
      <c r="L4" s="750"/>
      <c r="M4" s="750"/>
      <c r="N4" s="750"/>
      <c r="O4" s="750"/>
      <c r="P4" s="750"/>
      <c r="Q4" s="750"/>
      <c r="R4" s="750"/>
      <c r="S4" s="750"/>
      <c r="T4" s="750"/>
      <c r="U4" s="757"/>
    </row>
    <row r="5" spans="1:21" ht="22.5" customHeight="1">
      <c r="A5" s="879" t="s">
        <v>32</v>
      </c>
      <c r="B5" s="879"/>
      <c r="C5" s="879"/>
      <c r="D5" s="887"/>
      <c r="E5" s="208" t="s">
        <v>13</v>
      </c>
      <c r="F5" s="888" t="s">
        <v>608</v>
      </c>
      <c r="G5" s="888"/>
      <c r="H5" s="888"/>
      <c r="I5" s="888"/>
      <c r="J5" s="208" t="s">
        <v>13</v>
      </c>
      <c r="K5" s="888" t="s">
        <v>952</v>
      </c>
      <c r="L5" s="888"/>
      <c r="M5" s="888"/>
      <c r="N5" s="888"/>
      <c r="O5" s="208" t="s">
        <v>13</v>
      </c>
      <c r="P5" s="888" t="s">
        <v>954</v>
      </c>
      <c r="Q5" s="888"/>
      <c r="R5" s="888"/>
      <c r="S5" s="888"/>
      <c r="T5" s="888"/>
      <c r="U5" s="889"/>
    </row>
    <row r="6" spans="1:21" ht="22.5" customHeight="1">
      <c r="A6" s="880" t="s">
        <v>1014</v>
      </c>
      <c r="B6" s="883"/>
      <c r="C6" s="885"/>
      <c r="D6" s="880"/>
      <c r="E6" s="210" t="s">
        <v>13</v>
      </c>
      <c r="F6" s="883" t="s">
        <v>24</v>
      </c>
      <c r="G6" s="883"/>
      <c r="H6" s="883"/>
      <c r="I6" s="883"/>
      <c r="J6" s="883"/>
      <c r="K6" s="883"/>
      <c r="L6" s="883"/>
      <c r="M6" s="210" t="s">
        <v>13</v>
      </c>
      <c r="N6" s="883" t="s">
        <v>291</v>
      </c>
      <c r="O6" s="883"/>
      <c r="P6" s="883"/>
      <c r="Q6" s="883"/>
      <c r="R6" s="883"/>
      <c r="S6" s="883"/>
      <c r="T6" s="883"/>
      <c r="U6" s="885"/>
    </row>
    <row r="7" spans="1:21" ht="22.5" customHeight="1">
      <c r="A7" s="861"/>
      <c r="B7" s="755"/>
      <c r="C7" s="760"/>
      <c r="D7" s="861"/>
      <c r="E7" s="211" t="s">
        <v>13</v>
      </c>
      <c r="F7" s="755" t="s">
        <v>562</v>
      </c>
      <c r="G7" s="755"/>
      <c r="H7" s="755"/>
      <c r="I7" s="755"/>
      <c r="J7" s="755"/>
      <c r="K7" s="755"/>
      <c r="L7" s="755"/>
      <c r="M7" s="211" t="s">
        <v>13</v>
      </c>
      <c r="N7" s="755" t="s">
        <v>849</v>
      </c>
      <c r="O7" s="755"/>
      <c r="P7" s="755"/>
      <c r="Q7" s="755"/>
      <c r="R7" s="755"/>
      <c r="S7" s="755"/>
      <c r="T7" s="755"/>
      <c r="U7" s="760"/>
    </row>
    <row r="8" spans="1:21" ht="16.5" customHeight="1">
      <c r="A8" s="880"/>
      <c r="B8" s="883"/>
      <c r="C8" s="885"/>
      <c r="D8" s="883"/>
      <c r="E8" s="883"/>
      <c r="F8" s="883"/>
      <c r="G8" s="883"/>
      <c r="H8" s="883"/>
      <c r="I8" s="883"/>
      <c r="J8" s="883"/>
      <c r="K8" s="883"/>
      <c r="L8" s="883"/>
      <c r="M8" s="883"/>
      <c r="N8" s="883"/>
      <c r="O8" s="883"/>
      <c r="P8" s="883"/>
      <c r="Q8" s="883"/>
      <c r="R8" s="883"/>
      <c r="S8" s="883"/>
      <c r="T8" s="883"/>
      <c r="U8" s="885"/>
    </row>
    <row r="9" spans="1:21" ht="16.5" customHeight="1">
      <c r="A9" s="881" t="s">
        <v>1017</v>
      </c>
      <c r="B9" s="884"/>
      <c r="C9" s="886"/>
      <c r="D9" s="740"/>
      <c r="E9" s="740" t="s">
        <v>735</v>
      </c>
      <c r="F9" s="740"/>
      <c r="G9" s="740"/>
      <c r="H9" s="740"/>
      <c r="I9" s="740"/>
      <c r="J9" s="740"/>
      <c r="K9" s="740"/>
      <c r="L9" s="740"/>
      <c r="M9" s="740"/>
      <c r="N9" s="740"/>
      <c r="O9" s="740"/>
      <c r="P9" s="740"/>
      <c r="Q9" s="740"/>
      <c r="R9" s="740"/>
      <c r="S9" s="740"/>
      <c r="T9" s="740"/>
      <c r="U9" s="759"/>
    </row>
    <row r="10" spans="1:21" ht="22.5" customHeight="1">
      <c r="A10" s="881"/>
      <c r="B10" s="884"/>
      <c r="C10" s="886"/>
      <c r="D10" s="740"/>
      <c r="E10" s="744" t="s">
        <v>431</v>
      </c>
      <c r="F10" s="744"/>
      <c r="G10" s="744"/>
      <c r="H10" s="744"/>
      <c r="I10" s="744"/>
      <c r="J10" s="748" t="s">
        <v>802</v>
      </c>
      <c r="K10" s="750"/>
      <c r="L10" s="750"/>
      <c r="M10" s="750"/>
      <c r="N10" s="750"/>
      <c r="O10" s="750"/>
      <c r="P10" s="750"/>
      <c r="Q10" s="757"/>
      <c r="R10" s="740"/>
      <c r="S10" s="740"/>
      <c r="T10" s="740"/>
      <c r="U10" s="759"/>
    </row>
    <row r="11" spans="1:21" ht="22.5" customHeight="1">
      <c r="A11" s="860"/>
      <c r="B11" s="740"/>
      <c r="C11" s="759"/>
      <c r="D11" s="740"/>
      <c r="E11" s="744" t="s">
        <v>341</v>
      </c>
      <c r="F11" s="744"/>
      <c r="G11" s="744"/>
      <c r="H11" s="744"/>
      <c r="I11" s="744"/>
      <c r="J11" s="748"/>
      <c r="K11" s="750"/>
      <c r="L11" s="750"/>
      <c r="M11" s="750"/>
      <c r="N11" s="750"/>
      <c r="O11" s="750"/>
      <c r="P11" s="750"/>
      <c r="Q11" s="757"/>
      <c r="R11" s="740"/>
      <c r="S11" s="740"/>
      <c r="T11" s="740"/>
      <c r="U11" s="759"/>
    </row>
    <row r="12" spans="1:21" ht="22.5" customHeight="1">
      <c r="A12" s="860"/>
      <c r="B12" s="740"/>
      <c r="C12" s="759"/>
      <c r="D12" s="740"/>
      <c r="E12" s="744" t="s">
        <v>657</v>
      </c>
      <c r="F12" s="744"/>
      <c r="G12" s="744"/>
      <c r="H12" s="744"/>
      <c r="I12" s="744"/>
      <c r="J12" s="748"/>
      <c r="K12" s="750"/>
      <c r="L12" s="750"/>
      <c r="M12" s="750"/>
      <c r="N12" s="750"/>
      <c r="O12" s="750"/>
      <c r="P12" s="750"/>
      <c r="Q12" s="757"/>
      <c r="R12" s="740"/>
      <c r="S12" s="740"/>
      <c r="T12" s="740"/>
      <c r="U12" s="759"/>
    </row>
    <row r="13" spans="1:21" ht="22.5" customHeight="1">
      <c r="A13" s="860"/>
      <c r="B13" s="740"/>
      <c r="C13" s="759"/>
      <c r="D13" s="740"/>
      <c r="E13" s="744" t="s">
        <v>480</v>
      </c>
      <c r="F13" s="744"/>
      <c r="G13" s="744"/>
      <c r="H13" s="744"/>
      <c r="I13" s="744"/>
      <c r="J13" s="748"/>
      <c r="K13" s="750"/>
      <c r="L13" s="750"/>
      <c r="M13" s="750"/>
      <c r="N13" s="750"/>
      <c r="O13" s="750"/>
      <c r="P13" s="750"/>
      <c r="Q13" s="757"/>
      <c r="R13" s="740"/>
      <c r="S13" s="740"/>
      <c r="T13" s="740"/>
      <c r="U13" s="759"/>
    </row>
    <row r="14" spans="1:21" ht="22.5" customHeight="1">
      <c r="A14" s="860"/>
      <c r="B14" s="740"/>
      <c r="C14" s="759"/>
      <c r="D14" s="740"/>
      <c r="E14" s="744" t="s">
        <v>780</v>
      </c>
      <c r="F14" s="744"/>
      <c r="G14" s="744"/>
      <c r="H14" s="744"/>
      <c r="I14" s="744"/>
      <c r="J14" s="748"/>
      <c r="K14" s="750"/>
      <c r="L14" s="750"/>
      <c r="M14" s="750"/>
      <c r="N14" s="750"/>
      <c r="O14" s="750"/>
      <c r="P14" s="750"/>
      <c r="Q14" s="757"/>
      <c r="R14" s="740"/>
      <c r="S14" s="740"/>
      <c r="T14" s="740"/>
      <c r="U14" s="759"/>
    </row>
    <row r="15" spans="1:21" ht="22.5" customHeight="1">
      <c r="A15" s="860"/>
      <c r="B15" s="740"/>
      <c r="C15" s="759"/>
      <c r="D15" s="740"/>
      <c r="E15" s="744" t="s">
        <v>601</v>
      </c>
      <c r="F15" s="744"/>
      <c r="G15" s="744"/>
      <c r="H15" s="744"/>
      <c r="I15" s="744"/>
      <c r="J15" s="748"/>
      <c r="K15" s="750"/>
      <c r="L15" s="750"/>
      <c r="M15" s="750"/>
      <c r="N15" s="750"/>
      <c r="O15" s="750"/>
      <c r="P15" s="750"/>
      <c r="Q15" s="757"/>
      <c r="R15" s="740"/>
      <c r="S15" s="740"/>
      <c r="T15" s="740"/>
      <c r="U15" s="759"/>
    </row>
    <row r="16" spans="1:21" ht="22.5" customHeight="1">
      <c r="A16" s="860"/>
      <c r="B16" s="740"/>
      <c r="C16" s="759"/>
      <c r="D16" s="740"/>
      <c r="E16" s="748"/>
      <c r="F16" s="750"/>
      <c r="G16" s="750"/>
      <c r="H16" s="750"/>
      <c r="I16" s="757"/>
      <c r="J16" s="748"/>
      <c r="K16" s="750"/>
      <c r="L16" s="750"/>
      <c r="M16" s="750"/>
      <c r="N16" s="750"/>
      <c r="O16" s="750"/>
      <c r="P16" s="750"/>
      <c r="Q16" s="757"/>
      <c r="R16" s="740"/>
      <c r="S16" s="740"/>
      <c r="T16" s="740"/>
      <c r="U16" s="759"/>
    </row>
    <row r="17" spans="1:21" ht="22.5" customHeight="1">
      <c r="A17" s="860"/>
      <c r="B17" s="740"/>
      <c r="C17" s="759"/>
      <c r="D17" s="740"/>
      <c r="E17" s="744"/>
      <c r="F17" s="744"/>
      <c r="G17" s="744"/>
      <c r="H17" s="744"/>
      <c r="I17" s="744"/>
      <c r="J17" s="748"/>
      <c r="K17" s="750"/>
      <c r="L17" s="750"/>
      <c r="M17" s="750"/>
      <c r="N17" s="750"/>
      <c r="O17" s="750"/>
      <c r="P17" s="750"/>
      <c r="Q17" s="757"/>
      <c r="R17" s="740"/>
      <c r="S17" s="740"/>
      <c r="T17" s="740"/>
      <c r="U17" s="759"/>
    </row>
    <row r="18" spans="1:21" ht="22.5" customHeight="1">
      <c r="A18" s="860"/>
      <c r="B18" s="740"/>
      <c r="C18" s="759"/>
      <c r="D18" s="740"/>
      <c r="E18" s="744"/>
      <c r="F18" s="744"/>
      <c r="G18" s="744"/>
      <c r="H18" s="744"/>
      <c r="I18" s="744"/>
      <c r="J18" s="748"/>
      <c r="K18" s="750"/>
      <c r="L18" s="750"/>
      <c r="M18" s="750"/>
      <c r="N18" s="750"/>
      <c r="O18" s="750"/>
      <c r="P18" s="750"/>
      <c r="Q18" s="757"/>
      <c r="R18" s="740"/>
      <c r="S18" s="740"/>
      <c r="T18" s="740"/>
      <c r="U18" s="759"/>
    </row>
    <row r="19" spans="1:21" ht="22.5" customHeight="1">
      <c r="A19" s="860"/>
      <c r="B19" s="740"/>
      <c r="C19" s="759"/>
      <c r="D19" s="740"/>
      <c r="E19" s="744"/>
      <c r="F19" s="744"/>
      <c r="G19" s="744"/>
      <c r="H19" s="744"/>
      <c r="I19" s="744"/>
      <c r="J19" s="748"/>
      <c r="K19" s="750"/>
      <c r="L19" s="750"/>
      <c r="M19" s="750"/>
      <c r="N19" s="750"/>
      <c r="O19" s="750"/>
      <c r="P19" s="750"/>
      <c r="Q19" s="757"/>
      <c r="R19" s="740"/>
      <c r="S19" s="740"/>
      <c r="T19" s="740"/>
      <c r="U19" s="759"/>
    </row>
    <row r="20" spans="1:21" ht="16.5" customHeight="1">
      <c r="A20" s="861"/>
      <c r="B20" s="755"/>
      <c r="C20" s="760"/>
      <c r="D20" s="755"/>
      <c r="E20" s="755"/>
      <c r="F20" s="755"/>
      <c r="G20" s="755"/>
      <c r="H20" s="755"/>
      <c r="I20" s="755"/>
      <c r="J20" s="755"/>
      <c r="K20" s="755"/>
      <c r="L20" s="755"/>
      <c r="M20" s="755"/>
      <c r="N20" s="755"/>
      <c r="O20" s="755"/>
      <c r="P20" s="755"/>
      <c r="Q20" s="755"/>
      <c r="R20" s="755"/>
      <c r="S20" s="755"/>
      <c r="T20" s="755"/>
      <c r="U20" s="760"/>
    </row>
    <row r="21" spans="1:21" s="737" customFormat="1"/>
    <row r="22" spans="1:21" s="737" customFormat="1" ht="13.5" customHeight="1">
      <c r="A22" s="884" t="s">
        <v>174</v>
      </c>
      <c r="B22" s="884"/>
      <c r="C22" s="884"/>
      <c r="D22" s="884"/>
      <c r="E22" s="884"/>
      <c r="F22" s="884"/>
      <c r="G22" s="884"/>
      <c r="H22" s="884"/>
      <c r="I22" s="884"/>
      <c r="J22" s="884"/>
      <c r="K22" s="884"/>
      <c r="L22" s="884"/>
      <c r="M22" s="884"/>
      <c r="N22" s="884"/>
      <c r="O22" s="884"/>
      <c r="P22" s="884"/>
      <c r="Q22" s="884"/>
      <c r="R22" s="884"/>
      <c r="S22" s="884"/>
      <c r="T22" s="884"/>
      <c r="U22" s="884"/>
    </row>
    <row r="23" spans="1:21" s="737" customFormat="1">
      <c r="B23" s="884"/>
      <c r="C23" s="884"/>
      <c r="D23" s="884"/>
      <c r="E23" s="884"/>
      <c r="F23" s="884"/>
      <c r="G23" s="884"/>
      <c r="H23" s="884"/>
      <c r="I23" s="884"/>
      <c r="J23" s="884"/>
      <c r="K23" s="884"/>
      <c r="L23" s="884"/>
      <c r="M23" s="884"/>
      <c r="N23" s="884"/>
      <c r="O23" s="884"/>
      <c r="P23" s="884"/>
      <c r="Q23" s="884"/>
      <c r="R23" s="884"/>
      <c r="S23" s="884"/>
      <c r="T23" s="884"/>
      <c r="U23" s="884"/>
    </row>
    <row r="24" spans="1:21" s="737" customFormat="1"/>
    <row r="25" spans="1:21" s="737" customFormat="1"/>
    <row r="26" spans="1:21" s="737" customFormat="1"/>
    <row r="27" spans="1:21" s="737" customFormat="1"/>
  </sheetData>
  <mergeCells count="27">
    <mergeCell ref="A2:U2"/>
    <mergeCell ref="A4:C4"/>
    <mergeCell ref="D4:U4"/>
    <mergeCell ref="A5:C5"/>
    <mergeCell ref="E10:I10"/>
    <mergeCell ref="J10:Q10"/>
    <mergeCell ref="E11:I11"/>
    <mergeCell ref="J11:Q11"/>
    <mergeCell ref="E12:I12"/>
    <mergeCell ref="J12:Q12"/>
    <mergeCell ref="E13:I13"/>
    <mergeCell ref="J13:Q13"/>
    <mergeCell ref="E14:I14"/>
    <mergeCell ref="J14:Q14"/>
    <mergeCell ref="E15:I15"/>
    <mergeCell ref="J15:Q15"/>
    <mergeCell ref="E16:I16"/>
    <mergeCell ref="J16:Q16"/>
    <mergeCell ref="E17:I17"/>
    <mergeCell ref="J17:Q17"/>
    <mergeCell ref="E18:I18"/>
    <mergeCell ref="J18:Q18"/>
    <mergeCell ref="E19:I19"/>
    <mergeCell ref="J19:Q19"/>
    <mergeCell ref="A22:U22"/>
    <mergeCell ref="A6:C7"/>
    <mergeCell ref="A9:C10"/>
  </mergeCells>
  <phoneticPr fontId="7"/>
  <dataValidations count="1">
    <dataValidation type="list" allowBlank="1" showDropDown="0" showInputMessage="1" showErrorMessage="1" sqref="O5 E5:E7 J5 M6:M7">
      <formula1>"□,■"</formula1>
    </dataValidation>
  </dataValidations>
  <printOptions horizontalCentered="1"/>
  <pageMargins left="0.59055118110236227" right="0.39370078740157483" top="0.98425196850393704" bottom="0.39370078740157483" header="0.51181102362204722" footer="0.51181102362204722"/>
  <pageSetup paperSize="9" scale="98" fitToWidth="1" fitToHeight="1" orientation="portrait" usePrinterDefaults="1" r:id="rId1"/>
  <headerFooter alignWithMargins="0">
    <oddHeader xml:space="preserve">&amp;R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U30"/>
  <sheetViews>
    <sheetView view="pageBreakPreview" zoomScale="98" zoomScaleSheetLayoutView="98" workbookViewId="0"/>
  </sheetViews>
  <sheetFormatPr defaultRowHeight="13.5"/>
  <cols>
    <col min="1" max="2" width="4.125" style="737" customWidth="1"/>
    <col min="3" max="3" width="8.625" style="737" customWidth="1"/>
    <col min="4" max="21" width="6" style="737" customWidth="1"/>
    <col min="22" max="24" width="4.125" style="737" customWidth="1"/>
    <col min="25" max="16384" width="9" style="737" customWidth="1"/>
  </cols>
  <sheetData>
    <row r="1" spans="1:21" ht="16.5" customHeight="1">
      <c r="B1" s="737" t="s">
        <v>340</v>
      </c>
      <c r="U1" s="762"/>
    </row>
    <row r="2" spans="1:21" ht="16.5" customHeight="1">
      <c r="A2" s="739" t="s">
        <v>706</v>
      </c>
      <c r="B2" s="739"/>
      <c r="C2" s="739"/>
      <c r="D2" s="739"/>
      <c r="E2" s="739"/>
      <c r="F2" s="739"/>
      <c r="G2" s="739"/>
      <c r="H2" s="739"/>
      <c r="I2" s="739"/>
      <c r="J2" s="739"/>
      <c r="K2" s="739"/>
      <c r="L2" s="739"/>
      <c r="M2" s="739"/>
      <c r="N2" s="739"/>
      <c r="O2" s="739"/>
      <c r="P2" s="739"/>
      <c r="Q2" s="739"/>
      <c r="R2" s="739"/>
      <c r="S2" s="739"/>
      <c r="T2" s="739"/>
      <c r="U2" s="739"/>
    </row>
    <row r="3" spans="1:21" ht="16.5" customHeight="1"/>
    <row r="4" spans="1:21" ht="22.5" customHeight="1">
      <c r="A4" s="878" t="s">
        <v>1018</v>
      </c>
      <c r="B4" s="878"/>
      <c r="C4" s="878"/>
      <c r="D4" s="748"/>
      <c r="E4" s="750"/>
      <c r="F4" s="750"/>
      <c r="G4" s="750"/>
      <c r="H4" s="750"/>
      <c r="I4" s="750"/>
      <c r="J4" s="750"/>
      <c r="K4" s="750"/>
      <c r="L4" s="750"/>
      <c r="M4" s="750"/>
      <c r="N4" s="750"/>
      <c r="O4" s="750"/>
      <c r="P4" s="750"/>
      <c r="Q4" s="750"/>
      <c r="R4" s="750"/>
      <c r="S4" s="750"/>
      <c r="T4" s="750"/>
      <c r="U4" s="757"/>
    </row>
    <row r="5" spans="1:21" ht="22.5" customHeight="1">
      <c r="A5" s="880" t="s">
        <v>675</v>
      </c>
      <c r="B5" s="883"/>
      <c r="C5" s="885"/>
      <c r="D5" s="880"/>
      <c r="E5" s="210" t="s">
        <v>13</v>
      </c>
      <c r="F5" s="883" t="s">
        <v>24</v>
      </c>
      <c r="G5" s="883"/>
      <c r="H5" s="883"/>
      <c r="I5" s="883"/>
      <c r="J5" s="883"/>
      <c r="K5" s="883"/>
      <c r="L5" s="883"/>
      <c r="M5" s="210" t="s">
        <v>13</v>
      </c>
      <c r="N5" s="883" t="s">
        <v>291</v>
      </c>
      <c r="O5" s="883"/>
      <c r="P5" s="883"/>
      <c r="Q5" s="883"/>
      <c r="R5" s="883"/>
      <c r="S5" s="883"/>
      <c r="T5" s="883"/>
      <c r="U5" s="885"/>
    </row>
    <row r="6" spans="1:21" ht="22.5" customHeight="1">
      <c r="A6" s="860"/>
      <c r="B6" s="740"/>
      <c r="C6" s="759"/>
      <c r="D6" s="860"/>
      <c r="E6" s="148" t="s">
        <v>13</v>
      </c>
      <c r="F6" s="740" t="s">
        <v>562</v>
      </c>
      <c r="G6" s="740"/>
      <c r="H6" s="740"/>
      <c r="I6" s="740"/>
      <c r="J6" s="740"/>
      <c r="K6" s="740"/>
      <c r="L6" s="740"/>
      <c r="M6" s="148" t="s">
        <v>13</v>
      </c>
      <c r="N6" s="740" t="s">
        <v>640</v>
      </c>
      <c r="O6" s="740"/>
      <c r="P6" s="740"/>
      <c r="Q6" s="740"/>
      <c r="R6" s="740"/>
      <c r="S6" s="740"/>
      <c r="T6" s="740"/>
      <c r="U6" s="759"/>
    </row>
    <row r="7" spans="1:21" ht="22.5" customHeight="1">
      <c r="A7" s="861"/>
      <c r="B7" s="755"/>
      <c r="C7" s="760"/>
      <c r="D7" s="861"/>
      <c r="E7" s="211" t="s">
        <v>13</v>
      </c>
      <c r="F7" s="755" t="s">
        <v>849</v>
      </c>
      <c r="G7" s="755"/>
      <c r="H7" s="755"/>
      <c r="I7" s="755"/>
      <c r="J7" s="755"/>
      <c r="K7" s="755"/>
      <c r="L7" s="755"/>
      <c r="M7" s="891"/>
      <c r="N7" s="755"/>
      <c r="O7" s="755"/>
      <c r="P7" s="755"/>
      <c r="Q7" s="755"/>
      <c r="R7" s="755"/>
      <c r="S7" s="755"/>
      <c r="T7" s="755"/>
      <c r="U7" s="760"/>
    </row>
    <row r="8" spans="1:21" ht="16.5" customHeight="1">
      <c r="A8" s="880"/>
      <c r="B8" s="883"/>
      <c r="C8" s="885"/>
      <c r="D8" s="883"/>
      <c r="E8" s="883"/>
      <c r="F8" s="883"/>
      <c r="G8" s="883"/>
      <c r="H8" s="883"/>
      <c r="I8" s="883"/>
      <c r="J8" s="883"/>
      <c r="K8" s="883"/>
      <c r="L8" s="883"/>
      <c r="M8" s="883"/>
      <c r="N8" s="883"/>
      <c r="O8" s="883"/>
      <c r="P8" s="883"/>
      <c r="Q8" s="883"/>
      <c r="R8" s="883"/>
      <c r="S8" s="883"/>
      <c r="T8" s="883"/>
      <c r="U8" s="885"/>
    </row>
    <row r="9" spans="1:21" ht="16.5" customHeight="1">
      <c r="A9" s="881" t="s">
        <v>750</v>
      </c>
      <c r="B9" s="884"/>
      <c r="C9" s="886"/>
      <c r="D9" s="740"/>
      <c r="E9" s="740" t="s">
        <v>85</v>
      </c>
      <c r="F9" s="740"/>
      <c r="G9" s="740"/>
      <c r="H9" s="740"/>
      <c r="I9" s="740"/>
      <c r="J9" s="740"/>
      <c r="K9" s="740"/>
      <c r="L9" s="740"/>
      <c r="M9" s="740"/>
      <c r="N9" s="740"/>
      <c r="O9" s="740"/>
      <c r="P9" s="740"/>
      <c r="Q9" s="740"/>
      <c r="R9" s="740"/>
      <c r="S9" s="740"/>
      <c r="T9" s="740"/>
      <c r="U9" s="759"/>
    </row>
    <row r="10" spans="1:21" ht="22.5" customHeight="1">
      <c r="A10" s="881"/>
      <c r="B10" s="884"/>
      <c r="C10" s="886"/>
      <c r="D10" s="740"/>
      <c r="E10" s="744" t="s">
        <v>431</v>
      </c>
      <c r="F10" s="744"/>
      <c r="G10" s="744"/>
      <c r="H10" s="744"/>
      <c r="I10" s="744"/>
      <c r="J10" s="748" t="s">
        <v>802</v>
      </c>
      <c r="K10" s="750"/>
      <c r="L10" s="750"/>
      <c r="M10" s="750"/>
      <c r="N10" s="750"/>
      <c r="O10" s="750"/>
      <c r="P10" s="750"/>
      <c r="Q10" s="757"/>
      <c r="R10" s="740"/>
      <c r="S10" s="740"/>
      <c r="T10" s="740"/>
      <c r="U10" s="759"/>
    </row>
    <row r="11" spans="1:21" ht="22.5" customHeight="1">
      <c r="A11" s="860"/>
      <c r="B11" s="740"/>
      <c r="C11" s="759"/>
      <c r="D11" s="740"/>
      <c r="E11" s="744"/>
      <c r="F11" s="744"/>
      <c r="G11" s="744"/>
      <c r="H11" s="744"/>
      <c r="I11" s="744"/>
      <c r="J11" s="748"/>
      <c r="K11" s="750"/>
      <c r="L11" s="750"/>
      <c r="M11" s="750"/>
      <c r="N11" s="750"/>
      <c r="O11" s="750"/>
      <c r="P11" s="750"/>
      <c r="Q11" s="757"/>
      <c r="R11" s="740"/>
      <c r="S11" s="740"/>
      <c r="T11" s="740"/>
      <c r="U11" s="759"/>
    </row>
    <row r="12" spans="1:21" ht="22.5" customHeight="1">
      <c r="A12" s="860"/>
      <c r="B12" s="740"/>
      <c r="C12" s="759"/>
      <c r="D12" s="740"/>
      <c r="E12" s="744"/>
      <c r="F12" s="744"/>
      <c r="G12" s="744"/>
      <c r="H12" s="744"/>
      <c r="I12" s="744"/>
      <c r="J12" s="748"/>
      <c r="K12" s="750"/>
      <c r="L12" s="750"/>
      <c r="M12" s="750"/>
      <c r="N12" s="750"/>
      <c r="O12" s="750"/>
      <c r="P12" s="750"/>
      <c r="Q12" s="757"/>
      <c r="R12" s="740"/>
      <c r="S12" s="740"/>
      <c r="T12" s="740"/>
      <c r="U12" s="759"/>
    </row>
    <row r="13" spans="1:21" ht="22.5" customHeight="1">
      <c r="A13" s="860"/>
      <c r="B13" s="740"/>
      <c r="C13" s="759"/>
      <c r="D13" s="740"/>
      <c r="E13" s="744"/>
      <c r="F13" s="744"/>
      <c r="G13" s="744"/>
      <c r="H13" s="744"/>
      <c r="I13" s="744"/>
      <c r="J13" s="744"/>
      <c r="K13" s="744"/>
      <c r="L13" s="744"/>
      <c r="M13" s="744"/>
      <c r="N13" s="744"/>
      <c r="O13" s="744"/>
      <c r="P13" s="744"/>
      <c r="Q13" s="744"/>
      <c r="R13" s="740"/>
      <c r="S13" s="740"/>
      <c r="T13" s="740"/>
      <c r="U13" s="759"/>
    </row>
    <row r="14" spans="1:21" ht="22.5" customHeight="1">
      <c r="A14" s="860"/>
      <c r="B14" s="740"/>
      <c r="C14" s="759"/>
      <c r="D14" s="740"/>
      <c r="E14" s="890"/>
      <c r="F14" s="890"/>
      <c r="G14" s="890"/>
      <c r="H14" s="890"/>
      <c r="I14" s="890"/>
      <c r="J14" s="890"/>
      <c r="K14" s="890"/>
      <c r="L14" s="890"/>
      <c r="M14" s="890"/>
      <c r="N14" s="890"/>
      <c r="O14" s="890"/>
      <c r="P14" s="890"/>
      <c r="Q14" s="890"/>
      <c r="R14" s="740"/>
      <c r="S14" s="740"/>
      <c r="T14" s="740"/>
      <c r="U14" s="759"/>
    </row>
    <row r="15" spans="1:21" ht="22.5" customHeight="1">
      <c r="A15" s="860"/>
      <c r="B15" s="740"/>
      <c r="C15" s="759"/>
      <c r="D15" s="740"/>
      <c r="E15" s="740" t="s">
        <v>1020</v>
      </c>
      <c r="F15" s="740"/>
      <c r="G15" s="740"/>
      <c r="H15" s="740"/>
      <c r="I15" s="740"/>
      <c r="J15" s="740"/>
      <c r="K15" s="740"/>
      <c r="L15" s="740"/>
      <c r="M15" s="740"/>
      <c r="N15" s="740"/>
      <c r="O15" s="740"/>
      <c r="P15" s="740"/>
      <c r="Q15" s="740"/>
      <c r="R15" s="740"/>
      <c r="S15" s="740"/>
      <c r="T15" s="740"/>
      <c r="U15" s="759"/>
    </row>
    <row r="16" spans="1:21" ht="22.5" customHeight="1">
      <c r="A16" s="860"/>
      <c r="B16" s="740"/>
      <c r="C16" s="759"/>
      <c r="D16" s="740"/>
      <c r="E16" s="744" t="s">
        <v>802</v>
      </c>
      <c r="F16" s="744"/>
      <c r="G16" s="744"/>
      <c r="H16" s="744"/>
      <c r="I16" s="744"/>
      <c r="J16" s="744" t="s">
        <v>692</v>
      </c>
      <c r="K16" s="744"/>
      <c r="L16" s="744"/>
      <c r="M16" s="744"/>
      <c r="N16" s="744"/>
      <c r="O16" s="744"/>
      <c r="P16" s="744"/>
      <c r="Q16" s="744"/>
      <c r="R16" s="740"/>
      <c r="S16" s="740"/>
      <c r="T16" s="740"/>
      <c r="U16" s="759"/>
    </row>
    <row r="17" spans="1:21" ht="22.5" customHeight="1">
      <c r="A17" s="860"/>
      <c r="B17" s="740"/>
      <c r="C17" s="759"/>
      <c r="D17" s="740"/>
      <c r="E17" s="744"/>
      <c r="F17" s="744"/>
      <c r="G17" s="744"/>
      <c r="H17" s="744"/>
      <c r="I17" s="744"/>
      <c r="J17" s="744"/>
      <c r="K17" s="744"/>
      <c r="L17" s="744"/>
      <c r="M17" s="744"/>
      <c r="N17" s="744"/>
      <c r="O17" s="744"/>
      <c r="P17" s="744"/>
      <c r="Q17" s="744"/>
      <c r="R17" s="740"/>
      <c r="S17" s="740"/>
      <c r="T17" s="740"/>
      <c r="U17" s="759"/>
    </row>
    <row r="18" spans="1:21" ht="22.5" customHeight="1">
      <c r="A18" s="860"/>
      <c r="B18" s="740"/>
      <c r="C18" s="759"/>
      <c r="D18" s="740"/>
      <c r="E18" s="744"/>
      <c r="F18" s="744"/>
      <c r="G18" s="744"/>
      <c r="H18" s="744"/>
      <c r="I18" s="744"/>
      <c r="J18" s="744"/>
      <c r="K18" s="744"/>
      <c r="L18" s="744"/>
      <c r="M18" s="744"/>
      <c r="N18" s="744"/>
      <c r="O18" s="744"/>
      <c r="P18" s="744"/>
      <c r="Q18" s="744"/>
      <c r="R18" s="740"/>
      <c r="S18" s="740"/>
      <c r="T18" s="740"/>
      <c r="U18" s="759"/>
    </row>
    <row r="19" spans="1:21" ht="22.5" customHeight="1">
      <c r="A19" s="860"/>
      <c r="B19" s="740"/>
      <c r="C19" s="759"/>
      <c r="D19" s="740"/>
      <c r="E19" s="744"/>
      <c r="F19" s="744"/>
      <c r="G19" s="744"/>
      <c r="H19" s="744"/>
      <c r="I19" s="744"/>
      <c r="J19" s="744"/>
      <c r="K19" s="744"/>
      <c r="L19" s="744"/>
      <c r="M19" s="744"/>
      <c r="N19" s="744"/>
      <c r="O19" s="744"/>
      <c r="P19" s="744"/>
      <c r="Q19" s="744"/>
      <c r="R19" s="740"/>
      <c r="S19" s="740"/>
      <c r="T19" s="740"/>
      <c r="U19" s="759"/>
    </row>
    <row r="20" spans="1:21" ht="22.5" customHeight="1">
      <c r="A20" s="860"/>
      <c r="B20" s="740"/>
      <c r="C20" s="759"/>
      <c r="D20" s="740"/>
      <c r="E20" s="890"/>
      <c r="F20" s="890"/>
      <c r="G20" s="890"/>
      <c r="H20" s="890"/>
      <c r="I20" s="890"/>
      <c r="J20" s="890"/>
      <c r="K20" s="890"/>
      <c r="L20" s="890"/>
      <c r="M20" s="890"/>
      <c r="N20" s="890"/>
      <c r="O20" s="890"/>
      <c r="P20" s="890"/>
      <c r="Q20" s="890"/>
      <c r="R20" s="740"/>
      <c r="S20" s="740"/>
      <c r="T20" s="740"/>
      <c r="U20" s="759"/>
    </row>
    <row r="21" spans="1:21" ht="22.5" customHeight="1">
      <c r="A21" s="860"/>
      <c r="B21" s="740"/>
      <c r="C21" s="759"/>
      <c r="D21" s="740"/>
      <c r="E21" s="740" t="s">
        <v>782</v>
      </c>
      <c r="F21" s="890"/>
      <c r="G21" s="890"/>
      <c r="H21" s="890"/>
      <c r="I21" s="890"/>
      <c r="J21" s="890"/>
      <c r="K21" s="890"/>
      <c r="L21" s="890"/>
      <c r="M21" s="890"/>
      <c r="N21" s="890"/>
      <c r="O21" s="890"/>
      <c r="P21" s="890"/>
      <c r="Q21" s="890"/>
      <c r="R21" s="740"/>
      <c r="S21" s="740"/>
      <c r="T21" s="740"/>
      <c r="U21" s="759"/>
    </row>
    <row r="22" spans="1:21" ht="22.5" customHeight="1">
      <c r="A22" s="860"/>
      <c r="B22" s="740"/>
      <c r="C22" s="759"/>
      <c r="D22" s="740"/>
      <c r="E22" s="748"/>
      <c r="F22" s="750"/>
      <c r="G22" s="750"/>
      <c r="H22" s="750"/>
      <c r="I22" s="750"/>
      <c r="J22" s="750"/>
      <c r="K22" s="750"/>
      <c r="L22" s="750"/>
      <c r="M22" s="750"/>
      <c r="N22" s="750"/>
      <c r="O22" s="750"/>
      <c r="P22" s="750"/>
      <c r="Q22" s="757"/>
      <c r="R22" s="740"/>
      <c r="S22" s="740"/>
      <c r="T22" s="740"/>
      <c r="U22" s="759"/>
    </row>
    <row r="23" spans="1:21" ht="16.5" customHeight="1">
      <c r="A23" s="861"/>
      <c r="B23" s="755"/>
      <c r="C23" s="760"/>
      <c r="D23" s="755"/>
      <c r="E23" s="755"/>
      <c r="F23" s="755"/>
      <c r="G23" s="755"/>
      <c r="H23" s="755"/>
      <c r="I23" s="755"/>
      <c r="J23" s="755"/>
      <c r="K23" s="755"/>
      <c r="L23" s="755"/>
      <c r="M23" s="755"/>
      <c r="N23" s="755"/>
      <c r="O23" s="755"/>
      <c r="P23" s="755"/>
      <c r="Q23" s="755"/>
      <c r="R23" s="755"/>
      <c r="S23" s="755"/>
      <c r="T23" s="755"/>
      <c r="U23" s="760"/>
    </row>
    <row r="24" spans="1:21" s="737" customFormat="1"/>
    <row r="25" spans="1:21" s="737" customFormat="1" ht="13.5" customHeight="1">
      <c r="A25" s="884"/>
      <c r="B25" s="884"/>
      <c r="C25" s="884"/>
      <c r="D25" s="884"/>
      <c r="E25" s="884"/>
      <c r="F25" s="884"/>
      <c r="G25" s="884"/>
      <c r="H25" s="884"/>
      <c r="I25" s="884"/>
      <c r="J25" s="884"/>
      <c r="K25" s="884"/>
      <c r="L25" s="884"/>
      <c r="M25" s="884"/>
      <c r="N25" s="884"/>
      <c r="O25" s="884"/>
      <c r="P25" s="884"/>
      <c r="Q25" s="884"/>
      <c r="R25" s="884"/>
      <c r="S25" s="884"/>
      <c r="T25" s="884"/>
      <c r="U25" s="884"/>
    </row>
    <row r="26" spans="1:21" s="737" customFormat="1">
      <c r="B26" s="884"/>
      <c r="C26" s="884"/>
      <c r="D26" s="884"/>
      <c r="E26" s="884"/>
      <c r="F26" s="884"/>
      <c r="G26" s="884"/>
      <c r="H26" s="884"/>
      <c r="I26" s="884"/>
      <c r="J26" s="884"/>
      <c r="K26" s="884"/>
      <c r="L26" s="884"/>
      <c r="M26" s="884"/>
      <c r="N26" s="884"/>
      <c r="O26" s="884"/>
      <c r="P26" s="884"/>
      <c r="Q26" s="884"/>
      <c r="R26" s="884"/>
      <c r="S26" s="884"/>
      <c r="T26" s="884"/>
      <c r="U26" s="884"/>
    </row>
    <row r="27" spans="1:21" s="737" customFormat="1"/>
    <row r="28" spans="1:21" s="737" customFormat="1"/>
    <row r="29" spans="1:21" s="737" customFormat="1"/>
    <row r="30" spans="1:21" s="737" customFormat="1"/>
  </sheetData>
  <mergeCells count="25">
    <mergeCell ref="A2:U2"/>
    <mergeCell ref="A4:C4"/>
    <mergeCell ref="D4:U4"/>
    <mergeCell ref="E10:I10"/>
    <mergeCell ref="J10:Q10"/>
    <mergeCell ref="E11:I11"/>
    <mergeCell ref="J11:Q11"/>
    <mergeCell ref="E12:I12"/>
    <mergeCell ref="J12:Q12"/>
    <mergeCell ref="E13:I13"/>
    <mergeCell ref="J13:Q13"/>
    <mergeCell ref="E14:I14"/>
    <mergeCell ref="J14:Q14"/>
    <mergeCell ref="E16:I16"/>
    <mergeCell ref="J16:Q16"/>
    <mergeCell ref="E17:I17"/>
    <mergeCell ref="J17:Q17"/>
    <mergeCell ref="E18:I18"/>
    <mergeCell ref="J18:Q18"/>
    <mergeCell ref="E19:I19"/>
    <mergeCell ref="J19:Q19"/>
    <mergeCell ref="E22:Q22"/>
    <mergeCell ref="A25:U25"/>
    <mergeCell ref="A5:C7"/>
    <mergeCell ref="A9:C10"/>
  </mergeCells>
  <phoneticPr fontId="7"/>
  <dataValidations count="1">
    <dataValidation type="list" allowBlank="1" showDropDown="0" showInputMessage="1" showErrorMessage="1" sqref="E5:E7 M5:M6">
      <formula1>"□,■"</formula1>
    </dataValidation>
  </dataValidations>
  <printOptions horizontalCentered="1"/>
  <pageMargins left="0.59055118110236227" right="0.39370078740157483" top="0.98425196850393704" bottom="0.39370078740157483" header="0.51181102362204722" footer="0.51181102362204722"/>
  <pageSetup paperSize="9" fitToWidth="1" fitToHeight="1" orientation="portrait" usePrinterDefaults="1" r:id="rId1"/>
  <headerFooter alignWithMargins="0">
    <oddHeader xml:space="preserve">&amp;R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85">
    <pageSetUpPr fitToPage="1"/>
  </sheetPr>
  <dimension ref="A1:AK123"/>
  <sheetViews>
    <sheetView view="pageBreakPreview" zoomScaleSheetLayoutView="100" workbookViewId="0">
      <selection activeCell="D1" sqref="D1"/>
    </sheetView>
  </sheetViews>
  <sheetFormatPr defaultColWidth="3.5" defaultRowHeight="13.5"/>
  <cols>
    <col min="1" max="1" width="1.25" style="445" customWidth="1"/>
    <col min="2" max="2" width="3.125" style="278" customWidth="1"/>
    <col min="3" max="6" width="4.33203125" style="445" customWidth="1"/>
    <col min="7" max="7" width="3.125" style="445" customWidth="1"/>
    <col min="8" max="34" width="5" style="445" customWidth="1"/>
    <col min="35" max="35" width="1.25" style="445" customWidth="1"/>
    <col min="36" max="16384" width="3.5" style="445"/>
  </cols>
  <sheetData>
    <row r="1" spans="2:35"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2:35" s="106" customFormat="1">
      <c r="B2" s="106" t="s">
        <v>167</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2:35" s="106" customFormat="1">
      <c r="B3" s="106"/>
      <c r="C3" s="106"/>
      <c r="D3" s="106"/>
      <c r="E3" s="106"/>
      <c r="F3" s="106"/>
      <c r="G3" s="106"/>
      <c r="H3" s="106"/>
      <c r="I3" s="106"/>
      <c r="J3" s="106"/>
      <c r="K3" s="106"/>
      <c r="L3" s="106"/>
      <c r="M3" s="106"/>
      <c r="N3" s="106"/>
      <c r="O3" s="106"/>
      <c r="P3" s="106"/>
      <c r="Q3" s="106"/>
      <c r="R3" s="106"/>
      <c r="S3" s="106"/>
      <c r="T3" s="106"/>
      <c r="U3" s="106"/>
      <c r="V3" s="106"/>
      <c r="W3" s="106"/>
      <c r="X3" s="106"/>
      <c r="Y3" s="225" t="s">
        <v>71</v>
      </c>
      <c r="Z3" s="107"/>
      <c r="AA3" s="107"/>
      <c r="AB3" s="225" t="s">
        <v>2</v>
      </c>
      <c r="AC3" s="107"/>
      <c r="AD3" s="107"/>
      <c r="AE3" s="225" t="s">
        <v>443</v>
      </c>
      <c r="AF3" s="107"/>
      <c r="AG3" s="107"/>
      <c r="AH3" s="225" t="s">
        <v>581</v>
      </c>
      <c r="AI3" s="106"/>
    </row>
    <row r="4" spans="2:35" s="106" customFormat="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225"/>
      <c r="AI4" s="106"/>
    </row>
    <row r="5" spans="2:35" s="106" customFormat="1">
      <c r="B5" s="107" t="s">
        <v>1378</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6"/>
    </row>
    <row r="6" spans="2:35" s="106" customForma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row>
    <row r="7" spans="2:35" s="106" customFormat="1" ht="21" customHeight="1">
      <c r="B7" s="767" t="s">
        <v>198</v>
      </c>
      <c r="C7" s="767"/>
      <c r="D7" s="767"/>
      <c r="E7" s="767"/>
      <c r="F7" s="220"/>
      <c r="G7" s="909"/>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9"/>
      <c r="AI7" s="106"/>
    </row>
    <row r="8" spans="2:35" ht="21" customHeight="1">
      <c r="B8" s="220" t="s">
        <v>67</v>
      </c>
      <c r="C8" s="149"/>
      <c r="D8" s="149"/>
      <c r="E8" s="149"/>
      <c r="F8" s="442"/>
      <c r="G8" s="202" t="s">
        <v>13</v>
      </c>
      <c r="H8" s="420" t="s">
        <v>477</v>
      </c>
      <c r="I8" s="420"/>
      <c r="J8" s="420"/>
      <c r="K8" s="420"/>
      <c r="L8" s="208" t="s">
        <v>13</v>
      </c>
      <c r="M8" s="420" t="s">
        <v>352</v>
      </c>
      <c r="N8" s="420"/>
      <c r="O8" s="420"/>
      <c r="P8" s="420"/>
      <c r="Q8" s="208" t="s">
        <v>13</v>
      </c>
      <c r="R8" s="420" t="s">
        <v>481</v>
      </c>
      <c r="S8" s="892"/>
      <c r="T8" s="916"/>
      <c r="U8" s="892"/>
      <c r="V8" s="827"/>
      <c r="W8" s="827"/>
      <c r="X8" s="827"/>
      <c r="Y8" s="827"/>
      <c r="Z8" s="827"/>
      <c r="AA8" s="827"/>
      <c r="AB8" s="827"/>
      <c r="AC8" s="827"/>
      <c r="AD8" s="827"/>
      <c r="AE8" s="827"/>
      <c r="AF8" s="827"/>
      <c r="AG8" s="827"/>
      <c r="AH8" s="924"/>
    </row>
    <row r="9" spans="2:35" ht="21" customHeight="1">
      <c r="B9" s="302" t="s">
        <v>564</v>
      </c>
      <c r="C9" s="438"/>
      <c r="D9" s="438"/>
      <c r="E9" s="438"/>
      <c r="F9" s="296"/>
      <c r="G9" s="204" t="s">
        <v>13</v>
      </c>
      <c r="H9" s="438" t="s">
        <v>1386</v>
      </c>
      <c r="I9" s="339"/>
      <c r="J9" s="339"/>
      <c r="K9" s="339"/>
      <c r="L9" s="339"/>
      <c r="M9" s="339"/>
      <c r="N9" s="339"/>
      <c r="O9" s="339"/>
      <c r="P9" s="339"/>
      <c r="Q9" s="339"/>
      <c r="R9" s="339"/>
      <c r="S9" s="339"/>
      <c r="T9" s="892"/>
      <c r="U9" s="210" t="s">
        <v>13</v>
      </c>
      <c r="V9" s="438" t="s">
        <v>1254</v>
      </c>
      <c r="W9" s="438"/>
      <c r="X9" s="842"/>
      <c r="Y9" s="842"/>
      <c r="Z9" s="842"/>
      <c r="AA9" s="842"/>
      <c r="AB9" s="842"/>
      <c r="AC9" s="842"/>
      <c r="AD9" s="842"/>
      <c r="AE9" s="842"/>
      <c r="AF9" s="842"/>
      <c r="AG9" s="842"/>
      <c r="AH9" s="843"/>
    </row>
    <row r="10" spans="2:35" ht="21" customHeight="1">
      <c r="B10" s="463"/>
      <c r="C10" s="106"/>
      <c r="D10" s="106"/>
      <c r="E10" s="106"/>
      <c r="F10" s="106"/>
      <c r="G10" s="414" t="s">
        <v>13</v>
      </c>
      <c r="H10" s="106" t="s">
        <v>827</v>
      </c>
      <c r="I10" s="105"/>
      <c r="J10" s="105"/>
      <c r="K10" s="105"/>
      <c r="L10" s="105"/>
      <c r="M10" s="105"/>
      <c r="N10" s="105"/>
      <c r="O10" s="105"/>
      <c r="P10" s="105"/>
      <c r="Q10" s="105"/>
      <c r="R10" s="105"/>
      <c r="S10" s="105"/>
      <c r="T10" s="892"/>
      <c r="U10" s="107" t="s">
        <v>13</v>
      </c>
      <c r="V10" s="106" t="s">
        <v>1389</v>
      </c>
      <c r="W10" s="106"/>
      <c r="X10" s="911"/>
      <c r="Y10" s="911"/>
      <c r="Z10" s="911"/>
      <c r="AA10" s="911"/>
      <c r="AB10" s="911"/>
      <c r="AC10" s="911"/>
      <c r="AD10" s="911"/>
      <c r="AE10" s="911"/>
      <c r="AF10" s="911"/>
      <c r="AG10" s="911"/>
      <c r="AH10" s="844"/>
    </row>
    <row r="11" spans="2:35" ht="21" customHeight="1">
      <c r="B11" s="463"/>
      <c r="C11" s="106"/>
      <c r="D11" s="106"/>
      <c r="E11" s="106"/>
      <c r="F11" s="106"/>
      <c r="G11" s="414" t="s">
        <v>13</v>
      </c>
      <c r="H11" s="106" t="s">
        <v>214</v>
      </c>
      <c r="I11" s="105"/>
      <c r="J11" s="105"/>
      <c r="K11" s="105"/>
      <c r="L11" s="105"/>
      <c r="M11" s="105"/>
      <c r="N11" s="105"/>
      <c r="O11" s="105"/>
      <c r="P11" s="105"/>
      <c r="Q11" s="105"/>
      <c r="R11" s="105"/>
      <c r="S11" s="105"/>
      <c r="T11" s="892"/>
      <c r="U11" s="107" t="s">
        <v>13</v>
      </c>
      <c r="V11" s="105" t="s">
        <v>1391</v>
      </c>
      <c r="W11" s="105"/>
      <c r="X11" s="911"/>
      <c r="Y11" s="911"/>
      <c r="Z11" s="911"/>
      <c r="AA11" s="911"/>
      <c r="AB11" s="911"/>
      <c r="AC11" s="911"/>
      <c r="AD11" s="911"/>
      <c r="AE11" s="911"/>
      <c r="AF11" s="911"/>
      <c r="AG11" s="911"/>
      <c r="AH11" s="844"/>
      <c r="AI11" s="874"/>
    </row>
    <row r="12" spans="2:35" ht="21" customHeight="1">
      <c r="B12" s="303"/>
      <c r="C12" s="439"/>
      <c r="D12" s="439"/>
      <c r="E12" s="439"/>
      <c r="F12" s="297"/>
      <c r="G12" s="205" t="s">
        <v>13</v>
      </c>
      <c r="H12" s="439" t="s">
        <v>60</v>
      </c>
      <c r="I12" s="340"/>
      <c r="J12" s="340"/>
      <c r="K12" s="340"/>
      <c r="L12" s="340"/>
      <c r="M12" s="340"/>
      <c r="N12" s="340"/>
      <c r="O12" s="340"/>
      <c r="P12" s="340"/>
      <c r="Q12" s="340"/>
      <c r="R12" s="340"/>
      <c r="S12" s="340"/>
      <c r="T12" s="211"/>
      <c r="U12" s="340"/>
      <c r="V12" s="340"/>
      <c r="W12" s="340"/>
      <c r="X12" s="917"/>
      <c r="Y12" s="917"/>
      <c r="Z12" s="917"/>
      <c r="AA12" s="917"/>
      <c r="AB12" s="917"/>
      <c r="AC12" s="917"/>
      <c r="AD12" s="917"/>
      <c r="AE12" s="917"/>
      <c r="AF12" s="917"/>
      <c r="AG12" s="917"/>
      <c r="AH12" s="928"/>
    </row>
    <row r="13" spans="2:35" ht="21" customHeight="1">
      <c r="B13" s="302" t="s">
        <v>345</v>
      </c>
      <c r="C13" s="438"/>
      <c r="D13" s="438"/>
      <c r="E13" s="438"/>
      <c r="F13" s="296"/>
      <c r="G13" s="204" t="s">
        <v>13</v>
      </c>
      <c r="H13" s="438" t="s">
        <v>1372</v>
      </c>
      <c r="I13" s="339"/>
      <c r="J13" s="339"/>
      <c r="K13" s="339"/>
      <c r="L13" s="339"/>
      <c r="M13" s="339"/>
      <c r="N13" s="339"/>
      <c r="O13" s="339"/>
      <c r="P13" s="339"/>
      <c r="Q13" s="339"/>
      <c r="R13" s="339"/>
      <c r="S13" s="105"/>
      <c r="T13" s="339"/>
      <c r="U13" s="210"/>
      <c r="V13" s="210"/>
      <c r="W13" s="210"/>
      <c r="X13" s="438"/>
      <c r="Y13" s="842"/>
      <c r="Z13" s="842"/>
      <c r="AA13" s="842"/>
      <c r="AB13" s="842"/>
      <c r="AC13" s="842"/>
      <c r="AD13" s="842"/>
      <c r="AE13" s="842"/>
      <c r="AF13" s="842"/>
      <c r="AG13" s="842"/>
      <c r="AH13" s="843"/>
    </row>
    <row r="14" spans="2:35" ht="21" customHeight="1">
      <c r="B14" s="303"/>
      <c r="C14" s="439"/>
      <c r="D14" s="439"/>
      <c r="E14" s="439"/>
      <c r="F14" s="297"/>
      <c r="G14" s="205" t="s">
        <v>13</v>
      </c>
      <c r="H14" s="439" t="s">
        <v>1061</v>
      </c>
      <c r="I14" s="340"/>
      <c r="J14" s="340"/>
      <c r="K14" s="340"/>
      <c r="L14" s="340"/>
      <c r="M14" s="340"/>
      <c r="N14" s="340"/>
      <c r="O14" s="340"/>
      <c r="P14" s="340"/>
      <c r="Q14" s="340"/>
      <c r="R14" s="340"/>
      <c r="S14" s="340"/>
      <c r="T14" s="340"/>
      <c r="U14" s="917"/>
      <c r="V14" s="917"/>
      <c r="W14" s="917"/>
      <c r="X14" s="917"/>
      <c r="Y14" s="917"/>
      <c r="Z14" s="917"/>
      <c r="AA14" s="917"/>
      <c r="AB14" s="917"/>
      <c r="AC14" s="917"/>
      <c r="AD14" s="917"/>
      <c r="AE14" s="917"/>
      <c r="AF14" s="917"/>
      <c r="AG14" s="917"/>
      <c r="AH14" s="928"/>
    </row>
    <row r="15" spans="2:35" ht="13.5" customHeight="1">
      <c r="B15" s="106"/>
      <c r="C15" s="106"/>
      <c r="D15" s="106"/>
      <c r="E15" s="106"/>
      <c r="F15" s="106"/>
      <c r="G15" s="107"/>
      <c r="H15" s="106"/>
      <c r="I15" s="105"/>
      <c r="J15" s="105"/>
      <c r="K15" s="105"/>
      <c r="L15" s="105"/>
      <c r="M15" s="105"/>
      <c r="N15" s="105"/>
      <c r="O15" s="105"/>
      <c r="P15" s="105"/>
      <c r="Q15" s="105"/>
      <c r="R15" s="105"/>
      <c r="S15" s="105"/>
      <c r="T15" s="105"/>
      <c r="U15" s="911"/>
      <c r="V15" s="911"/>
      <c r="W15" s="911"/>
      <c r="X15" s="911"/>
      <c r="Y15" s="911"/>
      <c r="Z15" s="911"/>
      <c r="AA15" s="911"/>
      <c r="AB15" s="911"/>
      <c r="AC15" s="911"/>
      <c r="AD15" s="911"/>
      <c r="AE15" s="911"/>
      <c r="AF15" s="911"/>
      <c r="AG15" s="911"/>
      <c r="AH15" s="911"/>
    </row>
    <row r="16" spans="2:35" ht="21" customHeight="1">
      <c r="B16" s="302" t="s">
        <v>303</v>
      </c>
      <c r="C16" s="438"/>
      <c r="D16" s="438"/>
      <c r="E16" s="438"/>
      <c r="F16" s="438"/>
      <c r="G16" s="210"/>
      <c r="H16" s="438"/>
      <c r="I16" s="339"/>
      <c r="J16" s="339"/>
      <c r="K16" s="339"/>
      <c r="L16" s="339"/>
      <c r="M16" s="339"/>
      <c r="N16" s="339"/>
      <c r="O16" s="339"/>
      <c r="P16" s="339"/>
      <c r="Q16" s="339"/>
      <c r="R16" s="339"/>
      <c r="S16" s="339"/>
      <c r="T16" s="339"/>
      <c r="U16" s="842"/>
      <c r="V16" s="842"/>
      <c r="W16" s="842"/>
      <c r="X16" s="842"/>
      <c r="Y16" s="842"/>
      <c r="Z16" s="842"/>
      <c r="AA16" s="842"/>
      <c r="AB16" s="842"/>
      <c r="AC16" s="842"/>
      <c r="AD16" s="842"/>
      <c r="AE16" s="842"/>
      <c r="AF16" s="842"/>
      <c r="AG16" s="842"/>
      <c r="AH16" s="843"/>
    </row>
    <row r="17" spans="2:37" ht="21" customHeight="1">
      <c r="B17" s="463"/>
      <c r="C17" s="106" t="s">
        <v>531</v>
      </c>
      <c r="D17" s="106"/>
      <c r="E17" s="106"/>
      <c r="F17" s="106"/>
      <c r="G17" s="107"/>
      <c r="H17" s="106"/>
      <c r="I17" s="105"/>
      <c r="J17" s="105"/>
      <c r="K17" s="105"/>
      <c r="L17" s="105"/>
      <c r="M17" s="105"/>
      <c r="N17" s="105"/>
      <c r="O17" s="105"/>
      <c r="P17" s="105"/>
      <c r="Q17" s="105"/>
      <c r="R17" s="105"/>
      <c r="S17" s="105"/>
      <c r="T17" s="105"/>
      <c r="U17" s="911"/>
      <c r="V17" s="911"/>
      <c r="W17" s="911"/>
      <c r="X17" s="911"/>
      <c r="Y17" s="911"/>
      <c r="Z17" s="911"/>
      <c r="AA17" s="911"/>
      <c r="AB17" s="911"/>
      <c r="AC17" s="911"/>
      <c r="AD17" s="911"/>
      <c r="AE17" s="911"/>
      <c r="AF17" s="911"/>
      <c r="AG17" s="911"/>
      <c r="AH17" s="844"/>
    </row>
    <row r="18" spans="2:37" ht="21" customHeight="1">
      <c r="B18" s="733"/>
      <c r="C18" s="897" t="s">
        <v>820</v>
      </c>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921" t="s">
        <v>1393</v>
      </c>
      <c r="AB18" s="921"/>
      <c r="AC18" s="921"/>
      <c r="AD18" s="921"/>
      <c r="AE18" s="921"/>
      <c r="AF18" s="921"/>
      <c r="AG18" s="921"/>
      <c r="AH18" s="844"/>
      <c r="AK18" s="932"/>
    </row>
    <row r="19" spans="2:37" ht="21" customHeight="1">
      <c r="B19" s="733"/>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922"/>
      <c r="AB19" s="922"/>
      <c r="AC19" s="922"/>
      <c r="AD19" s="922"/>
      <c r="AE19" s="922"/>
      <c r="AF19" s="922"/>
      <c r="AG19" s="922"/>
      <c r="AH19" s="844"/>
      <c r="AK19" s="932"/>
    </row>
    <row r="20" spans="2:37" ht="9" customHeight="1">
      <c r="B20" s="733"/>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842"/>
      <c r="AB20" s="842"/>
      <c r="AC20" s="842"/>
      <c r="AD20" s="842"/>
      <c r="AE20" s="842"/>
      <c r="AF20" s="842"/>
      <c r="AG20" s="842"/>
      <c r="AH20" s="844"/>
      <c r="AK20" s="933"/>
    </row>
    <row r="21" spans="2:37" ht="21" customHeight="1">
      <c r="B21" s="733"/>
      <c r="C21" s="736" t="s">
        <v>177</v>
      </c>
      <c r="D21" s="903"/>
      <c r="E21" s="903"/>
      <c r="F21" s="903"/>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844"/>
    </row>
    <row r="22" spans="2:37" ht="21" customHeight="1">
      <c r="B22" s="733"/>
      <c r="C22" s="897" t="s">
        <v>1381</v>
      </c>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921" t="s">
        <v>1393</v>
      </c>
      <c r="AB22" s="921"/>
      <c r="AC22" s="921"/>
      <c r="AD22" s="921"/>
      <c r="AE22" s="921"/>
      <c r="AF22" s="921"/>
      <c r="AG22" s="921"/>
      <c r="AH22" s="844"/>
    </row>
    <row r="23" spans="2:37" ht="20.100000000000001" customHeight="1">
      <c r="B23" s="433"/>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8"/>
      <c r="AA23" s="923"/>
      <c r="AB23" s="923"/>
      <c r="AC23" s="923"/>
      <c r="AD23" s="923"/>
      <c r="AE23" s="923"/>
      <c r="AF23" s="923"/>
      <c r="AG23" s="923"/>
      <c r="AH23" s="846"/>
    </row>
    <row r="24" spans="2:37" s="106" customFormat="1" ht="20.100000000000001" customHeight="1">
      <c r="B24" s="433"/>
      <c r="C24" s="231" t="s">
        <v>1382</v>
      </c>
      <c r="D24" s="180"/>
      <c r="E24" s="180"/>
      <c r="F24" s="180"/>
      <c r="G24" s="180"/>
      <c r="H24" s="180"/>
      <c r="I24" s="180"/>
      <c r="J24" s="180"/>
      <c r="K24" s="180"/>
      <c r="L24" s="180"/>
      <c r="M24" s="204" t="s">
        <v>13</v>
      </c>
      <c r="N24" s="438" t="s">
        <v>1387</v>
      </c>
      <c r="O24" s="438"/>
      <c r="P24" s="438"/>
      <c r="Q24" s="339"/>
      <c r="R24" s="339"/>
      <c r="S24" s="339"/>
      <c r="T24" s="339"/>
      <c r="U24" s="339"/>
      <c r="V24" s="339"/>
      <c r="W24" s="210" t="s">
        <v>13</v>
      </c>
      <c r="X24" s="438" t="s">
        <v>1392</v>
      </c>
      <c r="Y24" s="919"/>
      <c r="Z24" s="919"/>
      <c r="AA24" s="339"/>
      <c r="AB24" s="339"/>
      <c r="AC24" s="339"/>
      <c r="AD24" s="339"/>
      <c r="AE24" s="339"/>
      <c r="AF24" s="339"/>
      <c r="AG24" s="735"/>
      <c r="AH24" s="844"/>
      <c r="AI24" s="106"/>
      <c r="AJ24" s="106"/>
      <c r="AK24" s="106"/>
    </row>
    <row r="25" spans="2:37" s="106" customFormat="1" ht="20.100000000000001" customHeight="1">
      <c r="B25" s="733"/>
      <c r="C25" s="899"/>
      <c r="D25" s="900"/>
      <c r="E25" s="900"/>
      <c r="F25" s="900"/>
      <c r="G25" s="900"/>
      <c r="H25" s="900"/>
      <c r="I25" s="900"/>
      <c r="J25" s="900"/>
      <c r="K25" s="900"/>
      <c r="L25" s="900"/>
      <c r="M25" s="205" t="s">
        <v>13</v>
      </c>
      <c r="N25" s="439" t="s">
        <v>1388</v>
      </c>
      <c r="O25" s="439"/>
      <c r="P25" s="439"/>
      <c r="Q25" s="340"/>
      <c r="R25" s="340"/>
      <c r="S25" s="340"/>
      <c r="T25" s="340"/>
      <c r="U25" s="340"/>
      <c r="V25" s="340"/>
      <c r="W25" s="211" t="s">
        <v>13</v>
      </c>
      <c r="X25" s="439" t="s">
        <v>1340</v>
      </c>
      <c r="Y25" s="920"/>
      <c r="Z25" s="920"/>
      <c r="AA25" s="340"/>
      <c r="AB25" s="340"/>
      <c r="AC25" s="340"/>
      <c r="AD25" s="340"/>
      <c r="AE25" s="340"/>
      <c r="AF25" s="340"/>
      <c r="AG25" s="736"/>
      <c r="AH25" s="844"/>
      <c r="AI25" s="106"/>
      <c r="AJ25" s="106"/>
      <c r="AK25" s="106"/>
    </row>
    <row r="26" spans="2:37" s="106" customFormat="1" ht="9" customHeight="1">
      <c r="B26" s="733"/>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892"/>
      <c r="AB26" s="106"/>
      <c r="AC26" s="105"/>
      <c r="AD26" s="105"/>
      <c r="AE26" s="105"/>
      <c r="AF26" s="105"/>
      <c r="AG26" s="105"/>
      <c r="AH26" s="844"/>
      <c r="AI26" s="106"/>
      <c r="AJ26" s="106"/>
      <c r="AK26" s="106"/>
    </row>
    <row r="27" spans="2:37" s="106" customFormat="1" ht="20.100000000000001" customHeight="1">
      <c r="B27" s="733"/>
      <c r="C27" s="901" t="s">
        <v>1149</v>
      </c>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11"/>
      <c r="AB27" s="911"/>
      <c r="AC27" s="911"/>
      <c r="AD27" s="911"/>
      <c r="AE27" s="911"/>
      <c r="AF27" s="911"/>
      <c r="AG27" s="911"/>
      <c r="AH27" s="844"/>
      <c r="AI27" s="106"/>
      <c r="AJ27" s="106"/>
      <c r="AK27" s="106"/>
    </row>
    <row r="28" spans="2:37" s="106" customFormat="1" ht="20.100000000000001" customHeight="1">
      <c r="B28" s="433"/>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433"/>
      <c r="AB28" s="105"/>
      <c r="AC28" s="105"/>
      <c r="AD28" s="105"/>
      <c r="AE28" s="105"/>
      <c r="AF28" s="105"/>
      <c r="AG28" s="105"/>
      <c r="AH28" s="427"/>
      <c r="AI28" s="106"/>
      <c r="AJ28" s="106"/>
      <c r="AK28" s="106"/>
    </row>
    <row r="29" spans="2:37" s="106" customFormat="1" ht="9" customHeight="1">
      <c r="B29" s="43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427"/>
      <c r="AI29" s="106"/>
      <c r="AJ29" s="106"/>
      <c r="AK29" s="106"/>
    </row>
    <row r="30" spans="2:37" s="106" customFormat="1" ht="20.100000000000001" customHeight="1">
      <c r="B30" s="733"/>
      <c r="C30" s="897" t="s">
        <v>1383</v>
      </c>
      <c r="D30" s="897"/>
      <c r="E30" s="897"/>
      <c r="F30" s="897"/>
      <c r="G30" s="897"/>
      <c r="H30" s="897"/>
      <c r="I30" s="897"/>
      <c r="J30" s="897"/>
      <c r="K30" s="912"/>
      <c r="L30" s="912"/>
      <c r="M30" s="912"/>
      <c r="N30" s="912"/>
      <c r="O30" s="912"/>
      <c r="P30" s="912"/>
      <c r="Q30" s="912"/>
      <c r="R30" s="912" t="s">
        <v>2</v>
      </c>
      <c r="S30" s="912"/>
      <c r="T30" s="912"/>
      <c r="U30" s="912"/>
      <c r="V30" s="912"/>
      <c r="W30" s="912"/>
      <c r="X30" s="912"/>
      <c r="Y30" s="912"/>
      <c r="Z30" s="912" t="s">
        <v>1047</v>
      </c>
      <c r="AA30" s="912"/>
      <c r="AB30" s="912"/>
      <c r="AC30" s="912"/>
      <c r="AD30" s="912"/>
      <c r="AE30" s="912"/>
      <c r="AF30" s="912"/>
      <c r="AG30" s="925" t="s">
        <v>581</v>
      </c>
      <c r="AH30" s="844"/>
      <c r="AI30" s="106"/>
      <c r="AJ30" s="106"/>
      <c r="AK30" s="106"/>
    </row>
    <row r="31" spans="2:37" s="106" customFormat="1" ht="20.100000000000001" customHeight="1">
      <c r="B31" s="733"/>
      <c r="C31" s="897"/>
      <c r="D31" s="897"/>
      <c r="E31" s="897"/>
      <c r="F31" s="897"/>
      <c r="G31" s="897"/>
      <c r="H31" s="897"/>
      <c r="I31" s="897"/>
      <c r="J31" s="897"/>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26"/>
      <c r="AH31" s="844"/>
      <c r="AI31" s="106"/>
      <c r="AJ31" s="106"/>
      <c r="AK31" s="106"/>
    </row>
    <row r="32" spans="2:37" s="106" customFormat="1" ht="13.5" customHeight="1">
      <c r="B32" s="303"/>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297"/>
      <c r="AI32" s="106"/>
      <c r="AJ32" s="106"/>
      <c r="AK32" s="106"/>
    </row>
    <row r="33" spans="2:34" s="106" customFormat="1" ht="13.5" customHeight="1">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row>
    <row r="34" spans="2:34" s="106" customFormat="1" ht="20.100000000000001" customHeight="1">
      <c r="B34" s="302" t="s">
        <v>1379</v>
      </c>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296"/>
    </row>
    <row r="35" spans="2:34" s="106" customFormat="1" ht="20.100000000000001" customHeight="1">
      <c r="B35" s="733"/>
      <c r="C35" s="133" t="s">
        <v>871</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911"/>
      <c r="AG35" s="911"/>
      <c r="AH35" s="844"/>
    </row>
    <row r="36" spans="2:34" s="106" customFormat="1" ht="20.100000000000001" customHeight="1">
      <c r="B36" s="893"/>
      <c r="C36" s="159" t="s">
        <v>820</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921" t="s">
        <v>1393</v>
      </c>
      <c r="AB36" s="921"/>
      <c r="AC36" s="921"/>
      <c r="AD36" s="921"/>
      <c r="AE36" s="921"/>
      <c r="AF36" s="921"/>
      <c r="AG36" s="921"/>
      <c r="AH36" s="929"/>
    </row>
    <row r="37" spans="2:34" s="106" customFormat="1" ht="20.100000000000001" customHeight="1">
      <c r="B37" s="894"/>
      <c r="C37" s="159"/>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924"/>
      <c r="AB37" s="923"/>
      <c r="AC37" s="923"/>
      <c r="AD37" s="923"/>
      <c r="AE37" s="923"/>
      <c r="AF37" s="923"/>
      <c r="AG37" s="823"/>
      <c r="AH37" s="929"/>
    </row>
    <row r="38" spans="2:34" s="106" customFormat="1" ht="9" customHeight="1">
      <c r="B38" s="433"/>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17"/>
      <c r="AB38" s="917"/>
      <c r="AC38" s="917"/>
      <c r="AD38" s="917"/>
      <c r="AE38" s="917"/>
      <c r="AF38" s="917"/>
      <c r="AG38" s="911"/>
      <c r="AH38" s="844"/>
    </row>
    <row r="39" spans="2:34" s="106" customFormat="1" ht="20.100000000000001" customHeight="1">
      <c r="B39" s="433"/>
      <c r="C39" s="231" t="s">
        <v>1382</v>
      </c>
      <c r="D39" s="446"/>
      <c r="E39" s="446"/>
      <c r="F39" s="446"/>
      <c r="G39" s="446"/>
      <c r="H39" s="446"/>
      <c r="I39" s="446"/>
      <c r="J39" s="446"/>
      <c r="K39" s="446"/>
      <c r="L39" s="446"/>
      <c r="M39" s="414" t="s">
        <v>13</v>
      </c>
      <c r="N39" s="106" t="s">
        <v>1387</v>
      </c>
      <c r="O39" s="106"/>
      <c r="P39" s="106"/>
      <c r="Q39" s="105"/>
      <c r="R39" s="105"/>
      <c r="S39" s="105"/>
      <c r="T39" s="105"/>
      <c r="U39" s="105"/>
      <c r="V39" s="105"/>
      <c r="W39" s="107" t="s">
        <v>13</v>
      </c>
      <c r="X39" s="106" t="s">
        <v>1392</v>
      </c>
      <c r="Y39" s="892"/>
      <c r="Z39" s="892"/>
      <c r="AA39" s="105"/>
      <c r="AB39" s="105"/>
      <c r="AC39" s="105"/>
      <c r="AD39" s="105"/>
      <c r="AE39" s="105"/>
      <c r="AF39" s="105"/>
      <c r="AG39" s="339"/>
      <c r="AH39" s="929"/>
    </row>
    <row r="40" spans="2:34" s="106" customFormat="1" ht="20.100000000000001" customHeight="1">
      <c r="B40" s="433"/>
      <c r="C40" s="899"/>
      <c r="D40" s="900"/>
      <c r="E40" s="900"/>
      <c r="F40" s="900"/>
      <c r="G40" s="900"/>
      <c r="H40" s="900"/>
      <c r="I40" s="900"/>
      <c r="J40" s="900"/>
      <c r="K40" s="900"/>
      <c r="L40" s="900"/>
      <c r="M40" s="205" t="s">
        <v>13</v>
      </c>
      <c r="N40" s="439" t="s">
        <v>1388</v>
      </c>
      <c r="O40" s="439"/>
      <c r="P40" s="439"/>
      <c r="Q40" s="340"/>
      <c r="R40" s="340"/>
      <c r="S40" s="340"/>
      <c r="T40" s="340"/>
      <c r="U40" s="340"/>
      <c r="V40" s="340"/>
      <c r="W40" s="340"/>
      <c r="X40" s="340"/>
      <c r="Y40" s="211"/>
      <c r="Z40" s="439"/>
      <c r="AA40" s="340"/>
      <c r="AB40" s="920"/>
      <c r="AC40" s="920"/>
      <c r="AD40" s="920"/>
      <c r="AE40" s="920"/>
      <c r="AF40" s="920"/>
      <c r="AG40" s="340"/>
      <c r="AH40" s="929"/>
    </row>
    <row r="41" spans="2:34" s="106" customFormat="1" ht="9" customHeight="1">
      <c r="B41" s="433"/>
      <c r="C41" s="446"/>
      <c r="D41" s="446"/>
      <c r="E41" s="446"/>
      <c r="F41" s="446"/>
      <c r="G41" s="446"/>
      <c r="H41" s="446"/>
      <c r="I41" s="446"/>
      <c r="J41" s="446"/>
      <c r="K41" s="446"/>
      <c r="L41" s="446"/>
      <c r="M41" s="107"/>
      <c r="N41" s="106"/>
      <c r="O41" s="106"/>
      <c r="P41" s="106"/>
      <c r="Q41" s="105"/>
      <c r="R41" s="105"/>
      <c r="S41" s="105"/>
      <c r="T41" s="105"/>
      <c r="U41" s="105"/>
      <c r="V41" s="105"/>
      <c r="W41" s="105"/>
      <c r="X41" s="105"/>
      <c r="Y41" s="107"/>
      <c r="Z41" s="106"/>
      <c r="AA41" s="105"/>
      <c r="AB41" s="105"/>
      <c r="AC41" s="105"/>
      <c r="AD41" s="105"/>
      <c r="AE41" s="105"/>
      <c r="AF41" s="105"/>
      <c r="AG41" s="105"/>
      <c r="AH41" s="844"/>
    </row>
    <row r="42" spans="2:34" s="106" customFormat="1" ht="20.100000000000001" customHeight="1">
      <c r="B42" s="733"/>
      <c r="C42" s="897" t="s">
        <v>929</v>
      </c>
      <c r="D42" s="897"/>
      <c r="E42" s="897"/>
      <c r="F42" s="897"/>
      <c r="G42" s="897"/>
      <c r="H42" s="897"/>
      <c r="I42" s="897"/>
      <c r="J42" s="897"/>
      <c r="K42" s="914"/>
      <c r="L42" s="915"/>
      <c r="M42" s="915"/>
      <c r="N42" s="915"/>
      <c r="O42" s="915"/>
      <c r="P42" s="915"/>
      <c r="Q42" s="915"/>
      <c r="R42" s="915" t="s">
        <v>2</v>
      </c>
      <c r="S42" s="915"/>
      <c r="T42" s="915"/>
      <c r="U42" s="915"/>
      <c r="V42" s="915"/>
      <c r="W42" s="915"/>
      <c r="X42" s="915"/>
      <c r="Y42" s="915"/>
      <c r="Z42" s="915" t="s">
        <v>1047</v>
      </c>
      <c r="AA42" s="915"/>
      <c r="AB42" s="915"/>
      <c r="AC42" s="915"/>
      <c r="AD42" s="915"/>
      <c r="AE42" s="915"/>
      <c r="AF42" s="915"/>
      <c r="AG42" s="927" t="s">
        <v>581</v>
      </c>
      <c r="AH42" s="930"/>
    </row>
    <row r="43" spans="2:34" s="106" customFormat="1" ht="10.5" customHeight="1">
      <c r="B43" s="895"/>
      <c r="C43" s="900"/>
      <c r="D43" s="900"/>
      <c r="E43" s="900"/>
      <c r="F43" s="900"/>
      <c r="G43" s="900"/>
      <c r="H43" s="900"/>
      <c r="I43" s="900"/>
      <c r="J43" s="900"/>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31"/>
    </row>
    <row r="44" spans="2:34" s="106" customFormat="1" ht="6" customHeight="1">
      <c r="B44" s="446"/>
      <c r="C44" s="446"/>
      <c r="D44" s="446"/>
      <c r="E44" s="446"/>
      <c r="F44" s="446"/>
      <c r="G44" s="106"/>
      <c r="H44" s="106"/>
      <c r="I44" s="106"/>
      <c r="J44" s="106"/>
      <c r="K44" s="106"/>
      <c r="L44" s="106"/>
      <c r="M44" s="106"/>
      <c r="N44" s="106"/>
      <c r="O44" s="106"/>
      <c r="P44" s="106"/>
      <c r="Q44" s="106"/>
      <c r="R44" s="106"/>
      <c r="S44" s="106"/>
      <c r="T44" s="106"/>
      <c r="U44" s="106"/>
      <c r="V44" s="106"/>
      <c r="W44" s="106"/>
      <c r="X44" s="918"/>
      <c r="Y44" s="918"/>
      <c r="Z44" s="106"/>
      <c r="AA44" s="106"/>
      <c r="AB44" s="106"/>
      <c r="AC44" s="106"/>
      <c r="AD44" s="106"/>
      <c r="AE44" s="106"/>
      <c r="AF44" s="106"/>
      <c r="AG44" s="106"/>
      <c r="AH44" s="106"/>
    </row>
    <row r="45" spans="2:34" s="106" customFormat="1">
      <c r="B45" s="896" t="s">
        <v>1027</v>
      </c>
      <c r="C45" s="896"/>
      <c r="D45" s="904" t="s">
        <v>1384</v>
      </c>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row>
    <row r="46" spans="2:34" s="106" customFormat="1" ht="13.5" customHeight="1">
      <c r="B46" s="896" t="s">
        <v>184</v>
      </c>
      <c r="C46" s="896"/>
      <c r="D46" s="905" t="s">
        <v>1385</v>
      </c>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row>
    <row r="47" spans="2:34" s="106" customFormat="1" ht="13.5" customHeight="1">
      <c r="B47" s="896"/>
      <c r="C47" s="896"/>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row>
    <row r="48" spans="2:34" s="106" customFormat="1">
      <c r="B48" s="896" t="s">
        <v>1380</v>
      </c>
      <c r="C48" s="896"/>
      <c r="D48" s="906" t="s">
        <v>221</v>
      </c>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row>
    <row r="49" spans="1:37" ht="13.5" customHeight="1">
      <c r="B49" s="896" t="s">
        <v>874</v>
      </c>
      <c r="C49" s="896"/>
      <c r="D49" s="905" t="s">
        <v>1159</v>
      </c>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row>
    <row r="50" spans="1:37" s="104" customFormat="1" ht="25.15" customHeight="1">
      <c r="A50" s="104"/>
      <c r="B50" s="107"/>
      <c r="C50" s="1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104"/>
      <c r="AJ50" s="104"/>
      <c r="AK50" s="104"/>
    </row>
    <row r="51" spans="1:37" s="104" customFormat="1" ht="13.5" customHeight="1">
      <c r="A51" s="892"/>
      <c r="B51" s="729" t="s">
        <v>36</v>
      </c>
      <c r="C51" s="729"/>
      <c r="D51" s="630" t="s">
        <v>146</v>
      </c>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892"/>
      <c r="AJ51" s="892"/>
      <c r="AK51" s="892"/>
    </row>
    <row r="52" spans="1:37" s="104" customFormat="1">
      <c r="A52" s="892"/>
      <c r="B52" s="892"/>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row>
    <row r="53" spans="1:37" s="104" customFormat="1">
      <c r="A53" s="892"/>
      <c r="B53" s="892"/>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row>
    <row r="54" spans="1:37" s="104" customFormat="1">
      <c r="A54" s="892"/>
      <c r="B54" s="892"/>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row>
    <row r="122" spans="3:7">
      <c r="C122" s="449"/>
      <c r="D122" s="449"/>
      <c r="E122" s="449"/>
      <c r="F122" s="449"/>
      <c r="G122" s="449"/>
    </row>
    <row r="123" spans="3:7">
      <c r="C123" s="45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7"/>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75" fitToWidth="1" fitToHeight="0" orientation="portrait" usePrinterDefaults="1" r:id="rId1"/>
  <headerFooter>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A1:AK78"/>
  <sheetViews>
    <sheetView view="pageBreakPreview" zoomScaleSheetLayoutView="100" workbookViewId="0"/>
  </sheetViews>
  <sheetFormatPr defaultColWidth="3.5" defaultRowHeight="13.5"/>
  <cols>
    <col min="1" max="1" width="3.5" style="445"/>
    <col min="2" max="2" width="3" style="278" customWidth="1"/>
    <col min="3" max="7" width="3.5" style="445"/>
    <col min="8" max="8" width="2.5" style="445" customWidth="1"/>
    <col min="9" max="27" width="4.83203125" style="445" customWidth="1"/>
    <col min="28" max="16384" width="3.5" style="445"/>
  </cols>
  <sheetData>
    <row r="1" spans="2:27"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2:27" s="106" customFormat="1">
      <c r="B2" s="106" t="s">
        <v>628</v>
      </c>
      <c r="C2" s="106"/>
      <c r="D2" s="106"/>
      <c r="E2" s="106"/>
      <c r="F2" s="106"/>
      <c r="G2" s="106"/>
      <c r="H2" s="106"/>
      <c r="I2" s="106"/>
      <c r="J2" s="106"/>
      <c r="K2" s="106"/>
      <c r="L2" s="106"/>
      <c r="M2" s="106"/>
      <c r="N2" s="106"/>
      <c r="O2" s="106"/>
      <c r="P2" s="106"/>
      <c r="Q2" s="106"/>
      <c r="R2" s="106"/>
      <c r="S2" s="106"/>
      <c r="T2" s="106"/>
      <c r="U2" s="106"/>
      <c r="V2" s="106"/>
      <c r="W2" s="106"/>
      <c r="X2" s="106"/>
      <c r="Y2" s="106"/>
      <c r="Z2" s="106"/>
      <c r="AA2" s="225" t="s">
        <v>1426</v>
      </c>
    </row>
    <row r="3" spans="2:27" s="106" customFormat="1" ht="8.25" customHeigh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2:27" s="106" customFormat="1">
      <c r="B4" s="107" t="s">
        <v>155</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2:27" s="106" customFormat="1" ht="6.75" customHeight="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2:27" s="106" customFormat="1" ht="18.600000000000001" customHeight="1">
      <c r="B6" s="437" t="s">
        <v>556</v>
      </c>
      <c r="C6" s="437"/>
      <c r="D6" s="437"/>
      <c r="E6" s="437"/>
      <c r="F6" s="437"/>
      <c r="G6" s="202"/>
      <c r="H6" s="208"/>
      <c r="I6" s="208"/>
      <c r="J6" s="208"/>
      <c r="K6" s="208"/>
      <c r="L6" s="208"/>
      <c r="M6" s="208"/>
      <c r="N6" s="208"/>
      <c r="O6" s="208"/>
      <c r="P6" s="208"/>
      <c r="Q6" s="208"/>
      <c r="R6" s="208"/>
      <c r="S6" s="208"/>
      <c r="T6" s="208"/>
      <c r="U6" s="208"/>
      <c r="V6" s="208"/>
      <c r="W6" s="208"/>
      <c r="X6" s="208"/>
      <c r="Y6" s="208"/>
      <c r="Z6" s="208"/>
      <c r="AA6" s="226"/>
    </row>
    <row r="7" spans="2:27" s="106" customFormat="1" ht="19.5" customHeight="1">
      <c r="B7" s="437" t="s">
        <v>356</v>
      </c>
      <c r="C7" s="437"/>
      <c r="D7" s="437"/>
      <c r="E7" s="437"/>
      <c r="F7" s="437"/>
      <c r="G7" s="202"/>
      <c r="H7" s="208"/>
      <c r="I7" s="208"/>
      <c r="J7" s="208"/>
      <c r="K7" s="208"/>
      <c r="L7" s="208"/>
      <c r="M7" s="208"/>
      <c r="N7" s="208"/>
      <c r="O7" s="208"/>
      <c r="P7" s="208"/>
      <c r="Q7" s="208"/>
      <c r="R7" s="208"/>
      <c r="S7" s="208"/>
      <c r="T7" s="208"/>
      <c r="U7" s="208"/>
      <c r="V7" s="208"/>
      <c r="W7" s="208"/>
      <c r="X7" s="208"/>
      <c r="Y7" s="208"/>
      <c r="Z7" s="208"/>
      <c r="AA7" s="226"/>
    </row>
    <row r="8" spans="2:27" s="106" customFormat="1" ht="19.5" customHeight="1">
      <c r="B8" s="202" t="s">
        <v>302</v>
      </c>
      <c r="C8" s="208"/>
      <c r="D8" s="208"/>
      <c r="E8" s="208"/>
      <c r="F8" s="226"/>
      <c r="G8" s="302" t="s">
        <v>1415</v>
      </c>
      <c r="H8" s="438"/>
      <c r="I8" s="438"/>
      <c r="J8" s="438"/>
      <c r="K8" s="438"/>
      <c r="L8" s="438"/>
      <c r="M8" s="438"/>
      <c r="N8" s="438"/>
      <c r="O8" s="438"/>
      <c r="P8" s="438"/>
      <c r="Q8" s="438"/>
      <c r="R8" s="438"/>
      <c r="S8" s="438"/>
      <c r="T8" s="438"/>
      <c r="U8" s="438"/>
      <c r="V8" s="438"/>
      <c r="W8" s="438"/>
      <c r="X8" s="438"/>
      <c r="Y8" s="438"/>
      <c r="Z8" s="438"/>
      <c r="AA8" s="296"/>
    </row>
    <row r="9" spans="2:27" ht="20.100000000000001" customHeight="1">
      <c r="B9" s="204" t="s">
        <v>373</v>
      </c>
      <c r="C9" s="210"/>
      <c r="D9" s="210"/>
      <c r="E9" s="210"/>
      <c r="F9" s="210"/>
      <c r="G9" s="939" t="s">
        <v>110</v>
      </c>
      <c r="H9" s="939"/>
      <c r="I9" s="939"/>
      <c r="J9" s="939"/>
      <c r="K9" s="939"/>
      <c r="L9" s="939"/>
      <c r="M9" s="939"/>
      <c r="N9" s="939" t="s">
        <v>1334</v>
      </c>
      <c r="O9" s="939"/>
      <c r="P9" s="939"/>
      <c r="Q9" s="939"/>
      <c r="R9" s="939"/>
      <c r="S9" s="939"/>
      <c r="T9" s="939"/>
      <c r="U9" s="939" t="s">
        <v>1423</v>
      </c>
      <c r="V9" s="939"/>
      <c r="W9" s="939"/>
      <c r="X9" s="939"/>
      <c r="Y9" s="939"/>
      <c r="Z9" s="939"/>
      <c r="AA9" s="939"/>
    </row>
    <row r="10" spans="2:27" ht="20.100000000000001" customHeight="1">
      <c r="B10" s="414"/>
      <c r="C10" s="107"/>
      <c r="D10" s="107"/>
      <c r="E10" s="107"/>
      <c r="F10" s="107"/>
      <c r="G10" s="939" t="s">
        <v>1416</v>
      </c>
      <c r="H10" s="939"/>
      <c r="I10" s="939"/>
      <c r="J10" s="939"/>
      <c r="K10" s="939"/>
      <c r="L10" s="939"/>
      <c r="M10" s="939"/>
      <c r="N10" s="939" t="s">
        <v>289</v>
      </c>
      <c r="O10" s="939"/>
      <c r="P10" s="939"/>
      <c r="Q10" s="939"/>
      <c r="R10" s="939"/>
      <c r="S10" s="939"/>
      <c r="T10" s="939"/>
      <c r="U10" s="939" t="s">
        <v>958</v>
      </c>
      <c r="V10" s="939"/>
      <c r="W10" s="939"/>
      <c r="X10" s="939"/>
      <c r="Y10" s="939"/>
      <c r="Z10" s="939"/>
      <c r="AA10" s="939"/>
    </row>
    <row r="11" spans="2:27" ht="20.100000000000001" customHeight="1">
      <c r="B11" s="414"/>
      <c r="C11" s="107"/>
      <c r="D11" s="107"/>
      <c r="E11" s="107"/>
      <c r="F11" s="107"/>
      <c r="G11" s="939" t="s">
        <v>1417</v>
      </c>
      <c r="H11" s="939"/>
      <c r="I11" s="939"/>
      <c r="J11" s="939"/>
      <c r="K11" s="939"/>
      <c r="L11" s="939"/>
      <c r="M11" s="939"/>
      <c r="N11" s="939" t="s">
        <v>941</v>
      </c>
      <c r="O11" s="939"/>
      <c r="P11" s="939"/>
      <c r="Q11" s="939"/>
      <c r="R11" s="939"/>
      <c r="S11" s="939"/>
      <c r="T11" s="939"/>
      <c r="U11" s="939" t="s">
        <v>1375</v>
      </c>
      <c r="V11" s="939"/>
      <c r="W11" s="939"/>
      <c r="X11" s="939"/>
      <c r="Y11" s="939"/>
      <c r="Z11" s="939"/>
      <c r="AA11" s="939"/>
    </row>
    <row r="12" spans="2:27" ht="20.100000000000001" customHeight="1">
      <c r="B12" s="414"/>
      <c r="C12" s="107"/>
      <c r="D12" s="107"/>
      <c r="E12" s="107"/>
      <c r="F12" s="107"/>
      <c r="G12" s="939" t="s">
        <v>1418</v>
      </c>
      <c r="H12" s="939"/>
      <c r="I12" s="939"/>
      <c r="J12" s="939"/>
      <c r="K12" s="939"/>
      <c r="L12" s="939"/>
      <c r="M12" s="939"/>
      <c r="N12" s="939" t="s">
        <v>1101</v>
      </c>
      <c r="O12" s="939"/>
      <c r="P12" s="939"/>
      <c r="Q12" s="939"/>
      <c r="R12" s="939"/>
      <c r="S12" s="939"/>
      <c r="T12" s="939"/>
      <c r="U12" s="940" t="s">
        <v>1424</v>
      </c>
      <c r="V12" s="940"/>
      <c r="W12" s="940"/>
      <c r="X12" s="940"/>
      <c r="Y12" s="940"/>
      <c r="Z12" s="940"/>
      <c r="AA12" s="940"/>
    </row>
    <row r="13" spans="2:27" ht="20.100000000000001" customHeight="1">
      <c r="B13" s="414"/>
      <c r="C13" s="107"/>
      <c r="D13" s="107"/>
      <c r="E13" s="107"/>
      <c r="F13" s="107"/>
      <c r="G13" s="939" t="s">
        <v>1419</v>
      </c>
      <c r="H13" s="939"/>
      <c r="I13" s="939"/>
      <c r="J13" s="939"/>
      <c r="K13" s="939"/>
      <c r="L13" s="939"/>
      <c r="M13" s="939"/>
      <c r="N13" s="939" t="s">
        <v>1422</v>
      </c>
      <c r="O13" s="939"/>
      <c r="P13" s="939"/>
      <c r="Q13" s="939"/>
      <c r="R13" s="939"/>
      <c r="S13" s="939"/>
      <c r="T13" s="939"/>
      <c r="U13" s="940" t="s">
        <v>1308</v>
      </c>
      <c r="V13" s="940"/>
      <c r="W13" s="940"/>
      <c r="X13" s="940"/>
      <c r="Y13" s="940"/>
      <c r="Z13" s="940"/>
      <c r="AA13" s="940"/>
    </row>
    <row r="14" spans="2:27" ht="20.100000000000001" customHeight="1">
      <c r="B14" s="205"/>
      <c r="C14" s="211"/>
      <c r="D14" s="211"/>
      <c r="E14" s="211"/>
      <c r="F14" s="211"/>
      <c r="G14" s="939" t="s">
        <v>318</v>
      </c>
      <c r="H14" s="939"/>
      <c r="I14" s="939"/>
      <c r="J14" s="939"/>
      <c r="K14" s="939"/>
      <c r="L14" s="939"/>
      <c r="M14" s="939"/>
      <c r="N14" s="939"/>
      <c r="O14" s="939"/>
      <c r="P14" s="939"/>
      <c r="Q14" s="939"/>
      <c r="R14" s="939"/>
      <c r="S14" s="939"/>
      <c r="T14" s="939"/>
      <c r="U14" s="940"/>
      <c r="V14" s="940"/>
      <c r="W14" s="940"/>
      <c r="X14" s="940"/>
      <c r="Y14" s="940"/>
      <c r="Z14" s="940"/>
      <c r="AA14" s="940"/>
    </row>
    <row r="15" spans="2:27" ht="20.25" customHeight="1">
      <c r="B15" s="202" t="s">
        <v>1338</v>
      </c>
      <c r="C15" s="208"/>
      <c r="D15" s="208"/>
      <c r="E15" s="208"/>
      <c r="F15" s="226"/>
      <c r="G15" s="303" t="s">
        <v>1421</v>
      </c>
      <c r="H15" s="439"/>
      <c r="I15" s="439"/>
      <c r="J15" s="439"/>
      <c r="K15" s="439"/>
      <c r="L15" s="439"/>
      <c r="M15" s="439"/>
      <c r="N15" s="439"/>
      <c r="O15" s="439"/>
      <c r="P15" s="439"/>
      <c r="Q15" s="439"/>
      <c r="R15" s="439"/>
      <c r="S15" s="439"/>
      <c r="T15" s="439"/>
      <c r="U15" s="439"/>
      <c r="V15" s="439"/>
      <c r="W15" s="439"/>
      <c r="X15" s="439"/>
      <c r="Y15" s="439"/>
      <c r="Z15" s="439"/>
      <c r="AA15" s="297"/>
    </row>
    <row r="16" spans="2:27" s="106" customFormat="1" ht="9" customHeight="1">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row>
    <row r="17" spans="2:27" s="106" customFormat="1" ht="17.25" customHeight="1">
      <c r="B17" s="106" t="s">
        <v>1394</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row>
    <row r="18" spans="2:27" s="106" customFormat="1" ht="6" customHeight="1">
      <c r="B18" s="302"/>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296"/>
    </row>
    <row r="19" spans="2:27" s="106" customFormat="1" ht="19.5" customHeight="1">
      <c r="B19" s="463"/>
      <c r="C19" s="106" t="s">
        <v>1082</v>
      </c>
      <c r="D19" s="107"/>
      <c r="E19" s="107"/>
      <c r="F19" s="107"/>
      <c r="G19" s="107"/>
      <c r="H19" s="107"/>
      <c r="I19" s="107"/>
      <c r="J19" s="107"/>
      <c r="K19" s="107"/>
      <c r="L19" s="107"/>
      <c r="M19" s="107"/>
      <c r="N19" s="107"/>
      <c r="O19" s="107"/>
      <c r="P19" s="106"/>
      <c r="Q19" s="106"/>
      <c r="R19" s="106"/>
      <c r="S19" s="106"/>
      <c r="T19" s="106"/>
      <c r="U19" s="106"/>
      <c r="V19" s="106"/>
      <c r="W19" s="106"/>
      <c r="X19" s="106"/>
      <c r="Y19" s="454" t="s">
        <v>1425</v>
      </c>
      <c r="Z19" s="454"/>
      <c r="AA19" s="467"/>
    </row>
    <row r="20" spans="2:27" s="106" customFormat="1">
      <c r="B20" s="463"/>
      <c r="C20" s="106"/>
      <c r="D20" s="107"/>
      <c r="E20" s="107"/>
      <c r="F20" s="107"/>
      <c r="G20" s="107"/>
      <c r="H20" s="107"/>
      <c r="I20" s="107"/>
      <c r="J20" s="107"/>
      <c r="K20" s="107"/>
      <c r="L20" s="107"/>
      <c r="M20" s="107"/>
      <c r="N20" s="107"/>
      <c r="O20" s="107"/>
      <c r="P20" s="106"/>
      <c r="Q20" s="106"/>
      <c r="R20" s="106"/>
      <c r="S20" s="106"/>
      <c r="T20" s="106"/>
      <c r="U20" s="106"/>
      <c r="V20" s="106"/>
      <c r="W20" s="106"/>
      <c r="X20" s="106"/>
      <c r="Y20" s="454"/>
      <c r="Z20" s="454"/>
      <c r="AA20" s="467"/>
    </row>
    <row r="21" spans="2:27" s="106" customFormat="1">
      <c r="B21" s="463"/>
      <c r="C21" s="106" t="s">
        <v>1401</v>
      </c>
      <c r="D21" s="107"/>
      <c r="E21" s="107"/>
      <c r="F21" s="107"/>
      <c r="G21" s="107"/>
      <c r="H21" s="107"/>
      <c r="I21" s="107"/>
      <c r="J21" s="107"/>
      <c r="K21" s="107"/>
      <c r="L21" s="107"/>
      <c r="M21" s="107"/>
      <c r="N21" s="107"/>
      <c r="O21" s="107"/>
      <c r="P21" s="106"/>
      <c r="Q21" s="106"/>
      <c r="R21" s="106"/>
      <c r="S21" s="106"/>
      <c r="T21" s="106"/>
      <c r="U21" s="106"/>
      <c r="V21" s="106"/>
      <c r="W21" s="106"/>
      <c r="X21" s="106"/>
      <c r="Y21" s="454"/>
      <c r="Z21" s="454"/>
      <c r="AA21" s="467"/>
    </row>
    <row r="22" spans="2:27" s="106" customFormat="1" ht="19.5" customHeight="1">
      <c r="B22" s="463"/>
      <c r="C22" s="106" t="s">
        <v>698</v>
      </c>
      <c r="D22" s="107"/>
      <c r="E22" s="107"/>
      <c r="F22" s="107"/>
      <c r="G22" s="107"/>
      <c r="H22" s="107"/>
      <c r="I22" s="107"/>
      <c r="J22" s="107"/>
      <c r="K22" s="107"/>
      <c r="L22" s="107"/>
      <c r="M22" s="107"/>
      <c r="N22" s="107"/>
      <c r="O22" s="107"/>
      <c r="P22" s="106"/>
      <c r="Q22" s="106"/>
      <c r="R22" s="106"/>
      <c r="S22" s="106"/>
      <c r="T22" s="106"/>
      <c r="U22" s="106"/>
      <c r="V22" s="106"/>
      <c r="W22" s="106"/>
      <c r="X22" s="106"/>
      <c r="Y22" s="454" t="s">
        <v>1425</v>
      </c>
      <c r="Z22" s="454"/>
      <c r="AA22" s="467"/>
    </row>
    <row r="23" spans="2:27" s="106" customFormat="1" ht="19.5" customHeight="1">
      <c r="B23" s="463"/>
      <c r="C23" s="106" t="s">
        <v>1110</v>
      </c>
      <c r="D23" s="107"/>
      <c r="E23" s="107"/>
      <c r="F23" s="107"/>
      <c r="G23" s="107"/>
      <c r="H23" s="107"/>
      <c r="I23" s="107"/>
      <c r="J23" s="107"/>
      <c r="K23" s="107"/>
      <c r="L23" s="107"/>
      <c r="M23" s="107"/>
      <c r="N23" s="107"/>
      <c r="O23" s="107"/>
      <c r="P23" s="106"/>
      <c r="Q23" s="106"/>
      <c r="R23" s="106"/>
      <c r="S23" s="106"/>
      <c r="T23" s="106"/>
      <c r="U23" s="106"/>
      <c r="V23" s="106"/>
      <c r="W23" s="106"/>
      <c r="X23" s="106"/>
      <c r="Y23" s="454" t="s">
        <v>1425</v>
      </c>
      <c r="Z23" s="454"/>
      <c r="AA23" s="467"/>
    </row>
    <row r="24" spans="2:27" s="106" customFormat="1" ht="19.5" customHeight="1">
      <c r="B24" s="463"/>
      <c r="C24" s="106" t="s">
        <v>1084</v>
      </c>
      <c r="D24" s="107"/>
      <c r="E24" s="107"/>
      <c r="F24" s="107"/>
      <c r="G24" s="107"/>
      <c r="H24" s="107"/>
      <c r="I24" s="107"/>
      <c r="J24" s="107"/>
      <c r="K24" s="107"/>
      <c r="L24" s="107"/>
      <c r="M24" s="107"/>
      <c r="N24" s="107"/>
      <c r="O24" s="107"/>
      <c r="P24" s="106"/>
      <c r="Q24" s="106"/>
      <c r="R24" s="106"/>
      <c r="S24" s="106"/>
      <c r="T24" s="106"/>
      <c r="U24" s="106"/>
      <c r="V24" s="106"/>
      <c r="W24" s="106"/>
      <c r="X24" s="106"/>
      <c r="Y24" s="454" t="s">
        <v>1425</v>
      </c>
      <c r="Z24" s="454"/>
      <c r="AA24" s="467"/>
    </row>
    <row r="25" spans="2:27" s="106" customFormat="1" ht="19.5" customHeight="1">
      <c r="B25" s="463"/>
      <c r="C25" s="106"/>
      <c r="D25" s="106" t="s">
        <v>1407</v>
      </c>
      <c r="E25" s="106"/>
      <c r="F25" s="106"/>
      <c r="G25" s="106"/>
      <c r="H25" s="106"/>
      <c r="I25" s="106"/>
      <c r="J25" s="106"/>
      <c r="K25" s="107"/>
      <c r="L25" s="107"/>
      <c r="M25" s="107"/>
      <c r="N25" s="107"/>
      <c r="O25" s="107"/>
      <c r="P25" s="106"/>
      <c r="Q25" s="106"/>
      <c r="R25" s="106"/>
      <c r="S25" s="106"/>
      <c r="T25" s="106"/>
      <c r="U25" s="106"/>
      <c r="V25" s="106"/>
      <c r="W25" s="106"/>
      <c r="X25" s="106"/>
      <c r="Y25" s="454"/>
      <c r="Z25" s="454"/>
      <c r="AA25" s="467"/>
    </row>
    <row r="26" spans="2:27" s="106" customFormat="1" ht="24.95" customHeight="1">
      <c r="B26" s="463"/>
      <c r="C26" s="106" t="s">
        <v>1402</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467"/>
    </row>
    <row r="27" spans="2:27" s="106" customFormat="1" ht="6.75" customHeight="1">
      <c r="B27" s="463"/>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467"/>
    </row>
    <row r="28" spans="2:27" s="106" customFormat="1" ht="23.25" customHeight="1">
      <c r="B28" s="463" t="s">
        <v>777</v>
      </c>
      <c r="C28" s="202" t="s">
        <v>831</v>
      </c>
      <c r="D28" s="208"/>
      <c r="E28" s="208"/>
      <c r="F28" s="208"/>
      <c r="G28" s="208"/>
      <c r="H28" s="226"/>
      <c r="I28" s="420"/>
      <c r="J28" s="420"/>
      <c r="K28" s="420"/>
      <c r="L28" s="420"/>
      <c r="M28" s="420"/>
      <c r="N28" s="420"/>
      <c r="O28" s="420"/>
      <c r="P28" s="420"/>
      <c r="Q28" s="420"/>
      <c r="R28" s="420"/>
      <c r="S28" s="420"/>
      <c r="T28" s="420"/>
      <c r="U28" s="420"/>
      <c r="V28" s="420"/>
      <c r="W28" s="420"/>
      <c r="X28" s="420"/>
      <c r="Y28" s="420"/>
      <c r="Z28" s="426"/>
      <c r="AA28" s="467"/>
    </row>
    <row r="29" spans="2:27" s="106" customFormat="1" ht="23.25" customHeight="1">
      <c r="B29" s="463" t="s">
        <v>777</v>
      </c>
      <c r="C29" s="202" t="s">
        <v>832</v>
      </c>
      <c r="D29" s="208"/>
      <c r="E29" s="208"/>
      <c r="F29" s="208"/>
      <c r="G29" s="208"/>
      <c r="H29" s="226"/>
      <c r="I29" s="420"/>
      <c r="J29" s="420"/>
      <c r="K29" s="420"/>
      <c r="L29" s="420"/>
      <c r="M29" s="420"/>
      <c r="N29" s="420"/>
      <c r="O29" s="420"/>
      <c r="P29" s="420"/>
      <c r="Q29" s="420"/>
      <c r="R29" s="420"/>
      <c r="S29" s="420"/>
      <c r="T29" s="420"/>
      <c r="U29" s="420"/>
      <c r="V29" s="420"/>
      <c r="W29" s="420"/>
      <c r="X29" s="420"/>
      <c r="Y29" s="420"/>
      <c r="Z29" s="426"/>
      <c r="AA29" s="467"/>
    </row>
    <row r="30" spans="2:27" s="106" customFormat="1" ht="23.25" customHeight="1">
      <c r="B30" s="463" t="s">
        <v>777</v>
      </c>
      <c r="C30" s="202" t="s">
        <v>833</v>
      </c>
      <c r="D30" s="208"/>
      <c r="E30" s="208"/>
      <c r="F30" s="208"/>
      <c r="G30" s="208"/>
      <c r="H30" s="226"/>
      <c r="I30" s="420"/>
      <c r="J30" s="420"/>
      <c r="K30" s="420"/>
      <c r="L30" s="420"/>
      <c r="M30" s="420"/>
      <c r="N30" s="420"/>
      <c r="O30" s="420"/>
      <c r="P30" s="420"/>
      <c r="Q30" s="420"/>
      <c r="R30" s="420"/>
      <c r="S30" s="420"/>
      <c r="T30" s="420"/>
      <c r="U30" s="420"/>
      <c r="V30" s="420"/>
      <c r="W30" s="420"/>
      <c r="X30" s="420"/>
      <c r="Y30" s="420"/>
      <c r="Z30" s="426"/>
      <c r="AA30" s="467"/>
    </row>
    <row r="31" spans="2:27" s="106" customFormat="1" ht="9" customHeight="1">
      <c r="B31" s="463"/>
      <c r="C31" s="107"/>
      <c r="D31" s="107"/>
      <c r="E31" s="107"/>
      <c r="F31" s="107"/>
      <c r="G31" s="107"/>
      <c r="H31" s="107"/>
      <c r="I31" s="105"/>
      <c r="J31" s="105"/>
      <c r="K31" s="105"/>
      <c r="L31" s="105"/>
      <c r="M31" s="105"/>
      <c r="N31" s="105"/>
      <c r="O31" s="105"/>
      <c r="P31" s="105"/>
      <c r="Q31" s="105"/>
      <c r="R31" s="105"/>
      <c r="S31" s="105"/>
      <c r="T31" s="105"/>
      <c r="U31" s="105"/>
      <c r="V31" s="105"/>
      <c r="W31" s="105"/>
      <c r="X31" s="105"/>
      <c r="Y31" s="105"/>
      <c r="Z31" s="105"/>
      <c r="AA31" s="467"/>
    </row>
    <row r="32" spans="2:27" s="106" customFormat="1" ht="19.5" customHeight="1">
      <c r="B32" s="463"/>
      <c r="C32" s="106" t="s">
        <v>1071</v>
      </c>
      <c r="D32" s="107"/>
      <c r="E32" s="107"/>
      <c r="F32" s="107"/>
      <c r="G32" s="107"/>
      <c r="H32" s="107"/>
      <c r="I32" s="107"/>
      <c r="J32" s="107"/>
      <c r="K32" s="107"/>
      <c r="L32" s="107"/>
      <c r="M32" s="107"/>
      <c r="N32" s="107"/>
      <c r="O32" s="107"/>
      <c r="P32" s="106"/>
      <c r="Q32" s="106"/>
      <c r="R32" s="106"/>
      <c r="S32" s="106"/>
      <c r="T32" s="106"/>
      <c r="U32" s="106"/>
      <c r="V32" s="106"/>
      <c r="W32" s="106"/>
      <c r="X32" s="106"/>
      <c r="Y32" s="454" t="s">
        <v>1425</v>
      </c>
      <c r="Z32" s="454"/>
      <c r="AA32" s="467"/>
    </row>
    <row r="33" spans="1:37" s="106" customFormat="1" ht="12.75" customHeight="1">
      <c r="A33" s="106"/>
      <c r="B33" s="463"/>
      <c r="C33" s="106"/>
      <c r="D33" s="107"/>
      <c r="E33" s="107"/>
      <c r="F33" s="107"/>
      <c r="G33" s="107"/>
      <c r="H33" s="107"/>
      <c r="I33" s="107"/>
      <c r="J33" s="107"/>
      <c r="K33" s="107"/>
      <c r="L33" s="107"/>
      <c r="M33" s="107"/>
      <c r="N33" s="107"/>
      <c r="O33" s="107"/>
      <c r="P33" s="106"/>
      <c r="Q33" s="106"/>
      <c r="R33" s="106"/>
      <c r="S33" s="106"/>
      <c r="T33" s="106"/>
      <c r="U33" s="106"/>
      <c r="V33" s="106"/>
      <c r="W33" s="106"/>
      <c r="X33" s="106"/>
      <c r="Y33" s="454"/>
      <c r="Z33" s="454"/>
      <c r="AA33" s="467"/>
      <c r="AB33" s="106"/>
      <c r="AC33" s="106"/>
      <c r="AD33" s="106"/>
      <c r="AE33" s="106"/>
      <c r="AF33" s="106"/>
      <c r="AG33" s="106"/>
      <c r="AH33" s="106"/>
      <c r="AI33" s="106"/>
      <c r="AJ33" s="106"/>
      <c r="AK33" s="106"/>
    </row>
    <row r="34" spans="1:37" s="106" customFormat="1" ht="19.5" customHeight="1">
      <c r="A34" s="106"/>
      <c r="B34" s="463"/>
      <c r="C34" s="936" t="s">
        <v>1403</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467"/>
      <c r="AB34" s="106"/>
      <c r="AC34" s="106"/>
      <c r="AD34" s="106"/>
      <c r="AE34" s="106"/>
      <c r="AF34" s="106"/>
      <c r="AG34" s="106"/>
      <c r="AH34" s="106"/>
      <c r="AI34" s="106"/>
      <c r="AJ34" s="106"/>
      <c r="AK34" s="106"/>
    </row>
    <row r="35" spans="1:37" s="106" customFormat="1" ht="19.5" customHeight="1">
      <c r="A35" s="106"/>
      <c r="B35" s="463"/>
      <c r="C35" s="936" t="s">
        <v>1404</v>
      </c>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467"/>
      <c r="AB35" s="106"/>
      <c r="AC35" s="106"/>
      <c r="AD35" s="106"/>
      <c r="AE35" s="106"/>
      <c r="AF35" s="106"/>
      <c r="AG35" s="106"/>
      <c r="AH35" s="106"/>
      <c r="AI35" s="106"/>
      <c r="AJ35" s="106"/>
      <c r="AK35" s="106"/>
    </row>
    <row r="36" spans="1:37" s="106" customFormat="1" ht="19.5" customHeight="1">
      <c r="A36" s="106"/>
      <c r="B36" s="463"/>
      <c r="C36" s="106" t="s">
        <v>1405</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467"/>
      <c r="AB36" s="106"/>
      <c r="AC36" s="106"/>
      <c r="AD36" s="106"/>
      <c r="AE36" s="106"/>
      <c r="AF36" s="106"/>
      <c r="AG36" s="106"/>
      <c r="AH36" s="106"/>
      <c r="AI36" s="106"/>
      <c r="AJ36" s="106"/>
      <c r="AK36" s="106"/>
    </row>
    <row r="37" spans="1:37" s="105" customFormat="1" ht="12.75" customHeight="1">
      <c r="A37" s="106"/>
      <c r="B37" s="463"/>
      <c r="C37" s="107"/>
      <c r="D37" s="107"/>
      <c r="E37" s="107"/>
      <c r="F37" s="107"/>
      <c r="G37" s="107"/>
      <c r="H37" s="107"/>
      <c r="I37" s="107"/>
      <c r="J37" s="107"/>
      <c r="K37" s="107"/>
      <c r="L37" s="107"/>
      <c r="M37" s="107"/>
      <c r="N37" s="107"/>
      <c r="O37" s="107"/>
      <c r="P37" s="106"/>
      <c r="Q37" s="106"/>
      <c r="R37" s="106"/>
      <c r="S37" s="106"/>
      <c r="T37" s="106"/>
      <c r="U37" s="106"/>
      <c r="V37" s="106"/>
      <c r="W37" s="106"/>
      <c r="X37" s="106"/>
      <c r="Y37" s="106"/>
      <c r="Z37" s="106"/>
      <c r="AA37" s="467"/>
      <c r="AB37" s="106"/>
      <c r="AC37" s="106"/>
      <c r="AD37" s="106"/>
      <c r="AE37" s="106"/>
      <c r="AF37" s="106"/>
      <c r="AG37" s="106"/>
      <c r="AH37" s="106"/>
      <c r="AI37" s="106"/>
      <c r="AJ37" s="106"/>
      <c r="AK37" s="106"/>
    </row>
    <row r="38" spans="1:37" s="105" customFormat="1" ht="18" customHeight="1">
      <c r="A38" s="106"/>
      <c r="B38" s="463"/>
      <c r="C38" s="106"/>
      <c r="D38" s="936" t="s">
        <v>472</v>
      </c>
      <c r="E38" s="936"/>
      <c r="F38" s="936"/>
      <c r="G38" s="936"/>
      <c r="H38" s="936"/>
      <c r="I38" s="936"/>
      <c r="J38" s="936"/>
      <c r="K38" s="936"/>
      <c r="L38" s="936"/>
      <c r="M38" s="936"/>
      <c r="N38" s="936"/>
      <c r="O38" s="936"/>
      <c r="P38" s="936"/>
      <c r="Q38" s="936"/>
      <c r="R38" s="936"/>
      <c r="S38" s="936"/>
      <c r="T38" s="936"/>
      <c r="U38" s="936"/>
      <c r="V38" s="936"/>
      <c r="W38" s="106"/>
      <c r="X38" s="106"/>
      <c r="Y38" s="454" t="s">
        <v>1425</v>
      </c>
      <c r="Z38" s="454"/>
      <c r="AA38" s="467"/>
      <c r="AB38" s="106"/>
      <c r="AC38" s="106"/>
      <c r="AD38" s="106"/>
      <c r="AE38" s="106"/>
      <c r="AF38" s="106"/>
      <c r="AG38" s="106"/>
      <c r="AH38" s="106"/>
      <c r="AI38" s="106"/>
      <c r="AJ38" s="106"/>
      <c r="AK38" s="106"/>
    </row>
    <row r="39" spans="1:37" s="105" customFormat="1" ht="37.5" customHeight="1">
      <c r="B39" s="414"/>
      <c r="D39" s="936" t="s">
        <v>885</v>
      </c>
      <c r="E39" s="936"/>
      <c r="F39" s="936"/>
      <c r="G39" s="936"/>
      <c r="H39" s="936"/>
      <c r="I39" s="936"/>
      <c r="J39" s="936"/>
      <c r="K39" s="936"/>
      <c r="L39" s="936"/>
      <c r="M39" s="936"/>
      <c r="N39" s="936"/>
      <c r="O39" s="936"/>
      <c r="P39" s="936"/>
      <c r="Q39" s="936"/>
      <c r="R39" s="936"/>
      <c r="S39" s="936"/>
      <c r="T39" s="936"/>
      <c r="U39" s="936"/>
      <c r="V39" s="936"/>
      <c r="Y39" s="454" t="s">
        <v>1425</v>
      </c>
      <c r="Z39" s="454"/>
      <c r="AA39" s="427"/>
    </row>
    <row r="40" spans="1:37" ht="19.5" customHeight="1">
      <c r="A40" s="105"/>
      <c r="B40" s="414"/>
      <c r="C40" s="105"/>
      <c r="D40" s="936" t="s">
        <v>21</v>
      </c>
      <c r="E40" s="936"/>
      <c r="F40" s="936"/>
      <c r="G40" s="936"/>
      <c r="H40" s="936"/>
      <c r="I40" s="936"/>
      <c r="J40" s="936"/>
      <c r="K40" s="936"/>
      <c r="L40" s="936"/>
      <c r="M40" s="936"/>
      <c r="N40" s="936"/>
      <c r="O40" s="936"/>
      <c r="P40" s="936"/>
      <c r="Q40" s="936"/>
      <c r="R40" s="936"/>
      <c r="S40" s="936"/>
      <c r="T40" s="936"/>
      <c r="U40" s="936"/>
      <c r="V40" s="936"/>
      <c r="W40" s="105"/>
      <c r="X40" s="105"/>
      <c r="Y40" s="454" t="s">
        <v>1425</v>
      </c>
      <c r="Z40" s="454"/>
      <c r="AA40" s="427"/>
      <c r="AB40" s="105"/>
      <c r="AC40" s="105"/>
      <c r="AD40" s="105"/>
      <c r="AE40" s="105"/>
      <c r="AF40" s="105"/>
      <c r="AG40" s="105"/>
      <c r="AH40" s="105"/>
      <c r="AI40" s="105"/>
      <c r="AJ40" s="105"/>
      <c r="AK40" s="105"/>
    </row>
    <row r="41" spans="1:37" s="106" customFormat="1" ht="19.5" customHeight="1">
      <c r="A41" s="105"/>
      <c r="B41" s="414"/>
      <c r="C41" s="105"/>
      <c r="D41" s="936" t="s">
        <v>1408</v>
      </c>
      <c r="E41" s="936"/>
      <c r="F41" s="936"/>
      <c r="G41" s="936"/>
      <c r="H41" s="936"/>
      <c r="I41" s="936"/>
      <c r="J41" s="936"/>
      <c r="K41" s="936"/>
      <c r="L41" s="936"/>
      <c r="M41" s="936"/>
      <c r="N41" s="936"/>
      <c r="O41" s="936"/>
      <c r="P41" s="936"/>
      <c r="Q41" s="936"/>
      <c r="R41" s="936"/>
      <c r="S41" s="936"/>
      <c r="T41" s="936"/>
      <c r="U41" s="936"/>
      <c r="V41" s="936"/>
      <c r="W41" s="105"/>
      <c r="X41" s="105"/>
      <c r="Y41" s="454" t="s">
        <v>1425</v>
      </c>
      <c r="Z41" s="454"/>
      <c r="AA41" s="427"/>
      <c r="AB41" s="105"/>
      <c r="AC41" s="105"/>
      <c r="AD41" s="105"/>
      <c r="AE41" s="105"/>
      <c r="AF41" s="105"/>
      <c r="AG41" s="105"/>
      <c r="AH41" s="105"/>
      <c r="AI41" s="105"/>
      <c r="AJ41" s="105"/>
      <c r="AK41" s="105"/>
    </row>
    <row r="42" spans="1:37" s="106" customFormat="1" ht="16.5" customHeight="1">
      <c r="A42" s="105"/>
      <c r="B42" s="414"/>
      <c r="C42" s="105"/>
      <c r="D42" s="936" t="s">
        <v>1409</v>
      </c>
      <c r="E42" s="936"/>
      <c r="F42" s="936"/>
      <c r="G42" s="936"/>
      <c r="H42" s="936"/>
      <c r="I42" s="936"/>
      <c r="J42" s="936"/>
      <c r="K42" s="936"/>
      <c r="L42" s="936"/>
      <c r="M42" s="936"/>
      <c r="N42" s="936"/>
      <c r="O42" s="936"/>
      <c r="P42" s="936"/>
      <c r="Q42" s="936"/>
      <c r="R42" s="936"/>
      <c r="S42" s="936"/>
      <c r="T42" s="936"/>
      <c r="U42" s="936"/>
      <c r="V42" s="936"/>
      <c r="W42" s="105"/>
      <c r="X42" s="105"/>
      <c r="Y42" s="635"/>
      <c r="Z42" s="635"/>
      <c r="AA42" s="427"/>
      <c r="AB42" s="105"/>
      <c r="AC42" s="105"/>
      <c r="AD42" s="105"/>
      <c r="AE42" s="105"/>
      <c r="AF42" s="105"/>
      <c r="AG42" s="105"/>
      <c r="AH42" s="105"/>
      <c r="AI42" s="105"/>
      <c r="AJ42" s="105"/>
      <c r="AK42" s="105"/>
    </row>
    <row r="43" spans="1:37" s="106" customFormat="1" ht="8.25" customHeight="1">
      <c r="A43" s="445"/>
      <c r="B43" s="417"/>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871"/>
      <c r="AB43" s="445"/>
      <c r="AC43" s="445"/>
      <c r="AD43" s="445"/>
      <c r="AE43" s="445"/>
      <c r="AF43" s="445"/>
      <c r="AG43" s="445"/>
      <c r="AH43" s="445"/>
      <c r="AI43" s="445"/>
      <c r="AJ43" s="445"/>
      <c r="AK43" s="445"/>
    </row>
    <row r="44" spans="1:37" s="106" customForma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row>
    <row r="45" spans="1:37" s="106" customFormat="1" ht="19.5" customHeight="1">
      <c r="A45" s="106"/>
      <c r="B45" s="106" t="s">
        <v>467</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row>
    <row r="46" spans="1:37" s="106" customFormat="1" ht="19.5" customHeight="1">
      <c r="A46" s="106"/>
      <c r="B46" s="302"/>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296"/>
      <c r="AB46" s="106"/>
      <c r="AC46" s="106"/>
      <c r="AD46" s="106"/>
      <c r="AE46" s="106"/>
      <c r="AF46" s="106"/>
      <c r="AG46" s="106"/>
      <c r="AH46" s="106"/>
      <c r="AI46" s="106"/>
      <c r="AJ46" s="106"/>
      <c r="AK46" s="106"/>
    </row>
    <row r="47" spans="1:37" s="106" customFormat="1" ht="19.5" customHeight="1">
      <c r="A47" s="106"/>
      <c r="B47" s="463"/>
      <c r="C47" s="106" t="s">
        <v>426</v>
      </c>
      <c r="D47" s="107"/>
      <c r="E47" s="107"/>
      <c r="F47" s="107"/>
      <c r="G47" s="107"/>
      <c r="H47" s="107"/>
      <c r="I47" s="107"/>
      <c r="J47" s="107"/>
      <c r="K47" s="107"/>
      <c r="L47" s="107"/>
      <c r="M47" s="107"/>
      <c r="N47" s="107"/>
      <c r="O47" s="107"/>
      <c r="P47" s="106"/>
      <c r="Q47" s="106"/>
      <c r="R47" s="106"/>
      <c r="S47" s="106"/>
      <c r="T47" s="106"/>
      <c r="U47" s="106"/>
      <c r="V47" s="106"/>
      <c r="W47" s="106"/>
      <c r="X47" s="106"/>
      <c r="Y47" s="454"/>
      <c r="Z47" s="454"/>
      <c r="AA47" s="467"/>
      <c r="AB47" s="106"/>
      <c r="AC47" s="106"/>
      <c r="AD47" s="106"/>
      <c r="AE47" s="106"/>
      <c r="AF47" s="106"/>
      <c r="AG47" s="106"/>
      <c r="AH47" s="106"/>
      <c r="AI47" s="106"/>
      <c r="AJ47" s="106"/>
      <c r="AK47" s="106"/>
    </row>
    <row r="48" spans="1:37" s="106" customFormat="1" ht="19.5" customHeight="1">
      <c r="A48" s="106"/>
      <c r="B48" s="463"/>
      <c r="C48" s="106" t="s">
        <v>1406</v>
      </c>
      <c r="D48" s="107"/>
      <c r="E48" s="107"/>
      <c r="F48" s="107"/>
      <c r="G48" s="107"/>
      <c r="H48" s="107"/>
      <c r="I48" s="107"/>
      <c r="J48" s="107"/>
      <c r="K48" s="107"/>
      <c r="L48" s="107"/>
      <c r="M48" s="107"/>
      <c r="N48" s="107"/>
      <c r="O48" s="107"/>
      <c r="P48" s="106"/>
      <c r="Q48" s="106"/>
      <c r="R48" s="106"/>
      <c r="S48" s="106"/>
      <c r="T48" s="106"/>
      <c r="U48" s="106"/>
      <c r="V48" s="106"/>
      <c r="W48" s="106"/>
      <c r="X48" s="106"/>
      <c r="Y48" s="454" t="s">
        <v>1425</v>
      </c>
      <c r="Z48" s="454"/>
      <c r="AA48" s="467"/>
      <c r="AB48" s="106"/>
      <c r="AC48" s="106"/>
      <c r="AD48" s="106"/>
      <c r="AE48" s="106"/>
      <c r="AF48" s="106"/>
      <c r="AG48" s="106"/>
      <c r="AH48" s="106"/>
      <c r="AI48" s="106"/>
      <c r="AJ48" s="106"/>
      <c r="AK48" s="106"/>
    </row>
    <row r="49" spans="1:37" s="106" customFormat="1" ht="19.5" customHeight="1">
      <c r="A49" s="106"/>
      <c r="B49" s="463"/>
      <c r="C49" s="106"/>
      <c r="D49" s="452" t="s">
        <v>1410</v>
      </c>
      <c r="E49" s="420"/>
      <c r="F49" s="420"/>
      <c r="G49" s="420"/>
      <c r="H49" s="420"/>
      <c r="I49" s="420"/>
      <c r="J49" s="420"/>
      <c r="K49" s="420"/>
      <c r="L49" s="420"/>
      <c r="M49" s="420"/>
      <c r="N49" s="420"/>
      <c r="O49" s="420"/>
      <c r="P49" s="420"/>
      <c r="Q49" s="420"/>
      <c r="R49" s="685" t="s">
        <v>215</v>
      </c>
      <c r="S49" s="702"/>
      <c r="T49" s="702"/>
      <c r="U49" s="702"/>
      <c r="V49" s="941"/>
      <c r="W49" s="106"/>
      <c r="X49" s="106"/>
      <c r="Y49" s="106"/>
      <c r="Z49" s="106"/>
      <c r="AA49" s="467"/>
      <c r="AB49" s="106"/>
      <c r="AC49" s="106"/>
      <c r="AD49" s="106"/>
      <c r="AE49" s="106"/>
      <c r="AF49" s="106"/>
      <c r="AG49" s="106"/>
      <c r="AH49" s="106"/>
      <c r="AI49" s="106"/>
      <c r="AJ49" s="106"/>
      <c r="AK49" s="106"/>
    </row>
    <row r="50" spans="1:37" s="106" customFormat="1" ht="19.5" customHeight="1">
      <c r="A50" s="106"/>
      <c r="B50" s="463"/>
      <c r="C50" s="106"/>
      <c r="D50" s="937" t="s">
        <v>1411</v>
      </c>
      <c r="E50" s="652"/>
      <c r="F50" s="652"/>
      <c r="G50" s="652"/>
      <c r="H50" s="652"/>
      <c r="I50" s="652"/>
      <c r="J50" s="652"/>
      <c r="K50" s="652"/>
      <c r="L50" s="652"/>
      <c r="M50" s="652"/>
      <c r="N50" s="652"/>
      <c r="O50" s="652"/>
      <c r="P50" s="652"/>
      <c r="Q50" s="658"/>
      <c r="R50" s="685" t="s">
        <v>215</v>
      </c>
      <c r="S50" s="702"/>
      <c r="T50" s="702"/>
      <c r="U50" s="702"/>
      <c r="V50" s="941"/>
      <c r="W50" s="106"/>
      <c r="X50" s="106"/>
      <c r="Y50" s="106"/>
      <c r="Z50" s="106"/>
      <c r="AA50" s="467"/>
      <c r="AB50" s="106"/>
      <c r="AC50" s="106"/>
      <c r="AD50" s="106"/>
      <c r="AE50" s="106"/>
      <c r="AF50" s="106"/>
      <c r="AG50" s="106"/>
      <c r="AH50" s="106"/>
      <c r="AI50" s="106"/>
      <c r="AJ50" s="106"/>
      <c r="AK50" s="106"/>
    </row>
    <row r="51" spans="1:37" s="106" customFormat="1" ht="19.5" customHeight="1">
      <c r="A51" s="106"/>
      <c r="B51" s="463"/>
      <c r="C51" s="106" t="s">
        <v>1110</v>
      </c>
      <c r="D51" s="107"/>
      <c r="E51" s="107"/>
      <c r="F51" s="107"/>
      <c r="G51" s="107"/>
      <c r="H51" s="107"/>
      <c r="I51" s="107"/>
      <c r="J51" s="107"/>
      <c r="K51" s="107"/>
      <c r="L51" s="107"/>
      <c r="M51" s="107"/>
      <c r="N51" s="107"/>
      <c r="O51" s="107"/>
      <c r="P51" s="106"/>
      <c r="Q51" s="106"/>
      <c r="R51" s="106"/>
      <c r="S51" s="106"/>
      <c r="T51" s="106"/>
      <c r="U51" s="106"/>
      <c r="V51" s="106"/>
      <c r="W51" s="106"/>
      <c r="X51" s="106"/>
      <c r="Y51" s="454" t="s">
        <v>1425</v>
      </c>
      <c r="Z51" s="454"/>
      <c r="AA51" s="467"/>
      <c r="AB51" s="106"/>
      <c r="AC51" s="106"/>
      <c r="AD51" s="106"/>
      <c r="AE51" s="106"/>
      <c r="AF51" s="106"/>
      <c r="AG51" s="106"/>
      <c r="AH51" s="106"/>
      <c r="AI51" s="106"/>
      <c r="AJ51" s="106"/>
      <c r="AK51" s="106"/>
    </row>
    <row r="52" spans="1:37" s="106" customFormat="1" ht="19.5" customHeight="1">
      <c r="A52" s="106"/>
      <c r="B52" s="463"/>
      <c r="C52" s="106" t="s">
        <v>1084</v>
      </c>
      <c r="D52" s="107"/>
      <c r="E52" s="107"/>
      <c r="F52" s="107"/>
      <c r="G52" s="107"/>
      <c r="H52" s="107"/>
      <c r="I52" s="107"/>
      <c r="J52" s="107"/>
      <c r="K52" s="107"/>
      <c r="L52" s="107"/>
      <c r="M52" s="107"/>
      <c r="N52" s="107"/>
      <c r="O52" s="107"/>
      <c r="P52" s="106"/>
      <c r="Q52" s="106"/>
      <c r="R52" s="106"/>
      <c r="S52" s="106"/>
      <c r="T52" s="106"/>
      <c r="U52" s="106"/>
      <c r="V52" s="106"/>
      <c r="W52" s="106"/>
      <c r="X52" s="106"/>
      <c r="Y52" s="454" t="s">
        <v>1425</v>
      </c>
      <c r="Z52" s="454"/>
      <c r="AA52" s="467"/>
      <c r="AB52" s="106"/>
      <c r="AC52" s="106"/>
      <c r="AD52" s="106"/>
      <c r="AE52" s="106"/>
      <c r="AF52" s="106"/>
      <c r="AG52" s="106"/>
      <c r="AH52" s="106"/>
      <c r="AI52" s="106"/>
      <c r="AJ52" s="106"/>
      <c r="AK52" s="106"/>
    </row>
    <row r="53" spans="1:37" s="106" customFormat="1" ht="23.25" customHeight="1">
      <c r="A53" s="106"/>
      <c r="B53" s="463"/>
      <c r="C53" s="106"/>
      <c r="D53" s="106" t="s">
        <v>1407</v>
      </c>
      <c r="E53" s="106"/>
      <c r="F53" s="106"/>
      <c r="G53" s="106"/>
      <c r="H53" s="106"/>
      <c r="I53" s="106"/>
      <c r="J53" s="106"/>
      <c r="K53" s="107"/>
      <c r="L53" s="107"/>
      <c r="M53" s="107"/>
      <c r="N53" s="107"/>
      <c r="O53" s="107"/>
      <c r="P53" s="106"/>
      <c r="Q53" s="106"/>
      <c r="R53" s="106"/>
      <c r="S53" s="106"/>
      <c r="T53" s="106"/>
      <c r="U53" s="106"/>
      <c r="V53" s="106"/>
      <c r="W53" s="106"/>
      <c r="X53" s="106"/>
      <c r="Y53" s="454"/>
      <c r="Z53" s="454"/>
      <c r="AA53" s="467"/>
      <c r="AB53" s="106"/>
      <c r="AC53" s="106"/>
      <c r="AD53" s="106"/>
      <c r="AE53" s="106"/>
      <c r="AF53" s="106"/>
      <c r="AG53" s="106"/>
      <c r="AH53" s="106"/>
      <c r="AI53" s="106"/>
      <c r="AJ53" s="106"/>
      <c r="AK53" s="106"/>
    </row>
    <row r="54" spans="1:37" s="106" customFormat="1" ht="23.25" customHeight="1">
      <c r="A54" s="106"/>
      <c r="B54" s="463"/>
      <c r="C54" s="106" t="s">
        <v>1402</v>
      </c>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467"/>
      <c r="AB54" s="106"/>
      <c r="AC54" s="106"/>
      <c r="AD54" s="106"/>
      <c r="AE54" s="106"/>
      <c r="AF54" s="106"/>
      <c r="AG54" s="106"/>
      <c r="AH54" s="106"/>
      <c r="AI54" s="106"/>
      <c r="AJ54" s="106"/>
      <c r="AK54" s="106"/>
    </row>
    <row r="55" spans="1:37" s="106" customFormat="1" ht="6.75" customHeight="1">
      <c r="A55" s="106"/>
      <c r="B55" s="463"/>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467"/>
      <c r="AB55" s="106"/>
      <c r="AC55" s="106"/>
      <c r="AD55" s="106"/>
      <c r="AE55" s="106"/>
      <c r="AF55" s="106"/>
      <c r="AG55" s="106"/>
      <c r="AH55" s="106"/>
      <c r="AI55" s="106"/>
      <c r="AJ55" s="106"/>
      <c r="AK55" s="106"/>
    </row>
    <row r="56" spans="1:37" s="106" customFormat="1" ht="19.5" customHeight="1">
      <c r="A56" s="106"/>
      <c r="B56" s="463" t="s">
        <v>777</v>
      </c>
      <c r="C56" s="202" t="s">
        <v>831</v>
      </c>
      <c r="D56" s="208"/>
      <c r="E56" s="208"/>
      <c r="F56" s="208"/>
      <c r="G56" s="208"/>
      <c r="H56" s="226"/>
      <c r="I56" s="420"/>
      <c r="J56" s="420"/>
      <c r="K56" s="420"/>
      <c r="L56" s="420"/>
      <c r="M56" s="420"/>
      <c r="N56" s="420"/>
      <c r="O56" s="420"/>
      <c r="P56" s="420"/>
      <c r="Q56" s="420"/>
      <c r="R56" s="420"/>
      <c r="S56" s="420"/>
      <c r="T56" s="420"/>
      <c r="U56" s="420"/>
      <c r="V56" s="420"/>
      <c r="W56" s="420"/>
      <c r="X56" s="420"/>
      <c r="Y56" s="420"/>
      <c r="Z56" s="426"/>
      <c r="AA56" s="467"/>
      <c r="AB56" s="106"/>
      <c r="AC56" s="106"/>
      <c r="AD56" s="106"/>
      <c r="AE56" s="106"/>
      <c r="AF56" s="106"/>
      <c r="AG56" s="106"/>
      <c r="AH56" s="106"/>
      <c r="AI56" s="106"/>
      <c r="AJ56" s="106"/>
      <c r="AK56" s="106"/>
    </row>
    <row r="57" spans="1:37" s="106" customFormat="1" ht="19.5" customHeight="1">
      <c r="A57" s="106"/>
      <c r="B57" s="463" t="s">
        <v>777</v>
      </c>
      <c r="C57" s="202" t="s">
        <v>832</v>
      </c>
      <c r="D57" s="208"/>
      <c r="E57" s="208"/>
      <c r="F57" s="208"/>
      <c r="G57" s="208"/>
      <c r="H57" s="226"/>
      <c r="I57" s="420"/>
      <c r="J57" s="420"/>
      <c r="K57" s="420"/>
      <c r="L57" s="420"/>
      <c r="M57" s="420"/>
      <c r="N57" s="420"/>
      <c r="O57" s="420"/>
      <c r="P57" s="420"/>
      <c r="Q57" s="420"/>
      <c r="R57" s="420"/>
      <c r="S57" s="420"/>
      <c r="T57" s="420"/>
      <c r="U57" s="420"/>
      <c r="V57" s="420"/>
      <c r="W57" s="420"/>
      <c r="X57" s="420"/>
      <c r="Y57" s="420"/>
      <c r="Z57" s="426"/>
      <c r="AA57" s="467"/>
      <c r="AB57" s="106"/>
      <c r="AC57" s="106"/>
      <c r="AD57" s="106"/>
      <c r="AE57" s="106"/>
      <c r="AF57" s="106"/>
      <c r="AG57" s="106"/>
      <c r="AH57" s="106"/>
      <c r="AI57" s="106"/>
      <c r="AJ57" s="106"/>
      <c r="AK57" s="106"/>
    </row>
    <row r="58" spans="1:37" s="106" customFormat="1" ht="19.5" customHeight="1">
      <c r="A58" s="106"/>
      <c r="B58" s="463" t="s">
        <v>777</v>
      </c>
      <c r="C58" s="202" t="s">
        <v>833</v>
      </c>
      <c r="D58" s="208"/>
      <c r="E58" s="208"/>
      <c r="F58" s="208"/>
      <c r="G58" s="208"/>
      <c r="H58" s="226"/>
      <c r="I58" s="420"/>
      <c r="J58" s="420"/>
      <c r="K58" s="420"/>
      <c r="L58" s="420"/>
      <c r="M58" s="420"/>
      <c r="N58" s="420"/>
      <c r="O58" s="420"/>
      <c r="P58" s="420"/>
      <c r="Q58" s="420"/>
      <c r="R58" s="420"/>
      <c r="S58" s="420"/>
      <c r="T58" s="420"/>
      <c r="U58" s="420"/>
      <c r="V58" s="420"/>
      <c r="W58" s="420"/>
      <c r="X58" s="420"/>
      <c r="Y58" s="420"/>
      <c r="Z58" s="426"/>
      <c r="AA58" s="467"/>
      <c r="AB58" s="106"/>
      <c r="AC58" s="106"/>
      <c r="AD58" s="106"/>
      <c r="AE58" s="106"/>
      <c r="AF58" s="106"/>
      <c r="AG58" s="106"/>
      <c r="AH58" s="106"/>
      <c r="AI58" s="106"/>
      <c r="AJ58" s="106"/>
      <c r="AK58" s="106"/>
    </row>
    <row r="59" spans="1:37" s="106" customFormat="1" ht="19.5" customHeight="1">
      <c r="A59" s="106"/>
      <c r="B59" s="463"/>
      <c r="C59" s="107"/>
      <c r="D59" s="107"/>
      <c r="E59" s="107"/>
      <c r="F59" s="107"/>
      <c r="G59" s="107"/>
      <c r="H59" s="107"/>
      <c r="I59" s="105"/>
      <c r="J59" s="105"/>
      <c r="K59" s="105"/>
      <c r="L59" s="105"/>
      <c r="M59" s="105"/>
      <c r="N59" s="105"/>
      <c r="O59" s="105"/>
      <c r="P59" s="105"/>
      <c r="Q59" s="105"/>
      <c r="R59" s="105"/>
      <c r="S59" s="105"/>
      <c r="T59" s="105"/>
      <c r="U59" s="105"/>
      <c r="V59" s="105"/>
      <c r="W59" s="105"/>
      <c r="X59" s="105"/>
      <c r="Y59" s="105"/>
      <c r="Z59" s="105"/>
      <c r="AA59" s="467"/>
      <c r="AB59" s="106"/>
      <c r="AC59" s="106"/>
      <c r="AD59" s="106"/>
      <c r="AE59" s="106"/>
      <c r="AF59" s="106"/>
      <c r="AG59" s="106"/>
      <c r="AH59" s="106"/>
      <c r="AI59" s="106"/>
      <c r="AJ59" s="106"/>
      <c r="AK59" s="106"/>
    </row>
    <row r="60" spans="1:37" s="105" customFormat="1" ht="36.75" customHeight="1">
      <c r="A60" s="106"/>
      <c r="B60" s="463"/>
      <c r="C60" s="264" t="s">
        <v>1347</v>
      </c>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163"/>
      <c r="AB60" s="106"/>
      <c r="AC60" s="106"/>
      <c r="AD60" s="106"/>
      <c r="AE60" s="106"/>
      <c r="AF60" s="106"/>
      <c r="AG60" s="106"/>
      <c r="AH60" s="106"/>
      <c r="AI60" s="106"/>
      <c r="AJ60" s="106"/>
      <c r="AK60" s="106"/>
    </row>
    <row r="61" spans="1:37" s="105" customFormat="1" ht="18" customHeight="1">
      <c r="A61" s="106"/>
      <c r="B61" s="463"/>
      <c r="C61" s="107"/>
      <c r="D61" s="107"/>
      <c r="E61" s="107"/>
      <c r="F61" s="107"/>
      <c r="G61" s="107"/>
      <c r="H61" s="107"/>
      <c r="I61" s="107"/>
      <c r="J61" s="107"/>
      <c r="K61" s="107"/>
      <c r="L61" s="107"/>
      <c r="M61" s="107"/>
      <c r="N61" s="107"/>
      <c r="O61" s="107"/>
      <c r="P61" s="106"/>
      <c r="Q61" s="106"/>
      <c r="R61" s="106"/>
      <c r="S61" s="106"/>
      <c r="T61" s="106"/>
      <c r="U61" s="106"/>
      <c r="V61" s="106"/>
      <c r="W61" s="106"/>
      <c r="X61" s="106"/>
      <c r="Y61" s="106"/>
      <c r="Z61" s="106"/>
      <c r="AA61" s="467"/>
      <c r="AB61" s="106"/>
      <c r="AC61" s="106"/>
      <c r="AD61" s="106"/>
      <c r="AE61" s="106"/>
      <c r="AF61" s="106"/>
      <c r="AG61" s="106"/>
      <c r="AH61" s="106"/>
      <c r="AI61" s="106"/>
      <c r="AJ61" s="106"/>
      <c r="AK61" s="106"/>
    </row>
    <row r="62" spans="1:37" s="105" customFormat="1" ht="19.5" customHeight="1">
      <c r="A62" s="106"/>
      <c r="B62" s="463"/>
      <c r="C62" s="106"/>
      <c r="D62" s="936" t="s">
        <v>1414</v>
      </c>
      <c r="E62" s="936"/>
      <c r="F62" s="936"/>
      <c r="G62" s="936"/>
      <c r="H62" s="936"/>
      <c r="I62" s="936"/>
      <c r="J62" s="936"/>
      <c r="K62" s="936"/>
      <c r="L62" s="936"/>
      <c r="M62" s="936"/>
      <c r="N62" s="936"/>
      <c r="O62" s="936"/>
      <c r="P62" s="936"/>
      <c r="Q62" s="936"/>
      <c r="R62" s="936"/>
      <c r="S62" s="936"/>
      <c r="T62" s="936"/>
      <c r="U62" s="936"/>
      <c r="V62" s="936"/>
      <c r="W62" s="106"/>
      <c r="X62" s="106"/>
      <c r="Y62" s="454" t="s">
        <v>1425</v>
      </c>
      <c r="Z62" s="454"/>
      <c r="AA62" s="467"/>
      <c r="AB62" s="106"/>
      <c r="AC62" s="106"/>
      <c r="AD62" s="106"/>
      <c r="AE62" s="106"/>
      <c r="AF62" s="106"/>
      <c r="AG62" s="106"/>
      <c r="AH62" s="106"/>
      <c r="AI62" s="106"/>
      <c r="AJ62" s="106"/>
      <c r="AK62" s="106"/>
    </row>
    <row r="63" spans="1:37" ht="19.5" customHeight="1">
      <c r="A63" s="105"/>
      <c r="B63" s="414"/>
      <c r="C63" s="105"/>
      <c r="D63" s="936" t="s">
        <v>885</v>
      </c>
      <c r="E63" s="936"/>
      <c r="F63" s="936"/>
      <c r="G63" s="936"/>
      <c r="H63" s="936"/>
      <c r="I63" s="936"/>
      <c r="J63" s="936"/>
      <c r="K63" s="936"/>
      <c r="L63" s="936"/>
      <c r="M63" s="936"/>
      <c r="N63" s="936"/>
      <c r="O63" s="936"/>
      <c r="P63" s="936"/>
      <c r="Q63" s="936"/>
      <c r="R63" s="936"/>
      <c r="S63" s="936"/>
      <c r="T63" s="936"/>
      <c r="U63" s="936"/>
      <c r="V63" s="936"/>
      <c r="W63" s="105"/>
      <c r="X63" s="105"/>
      <c r="Y63" s="454" t="s">
        <v>1425</v>
      </c>
      <c r="Z63" s="454"/>
      <c r="AA63" s="427"/>
      <c r="AB63" s="105"/>
      <c r="AC63" s="105"/>
      <c r="AD63" s="105"/>
      <c r="AE63" s="105"/>
      <c r="AF63" s="105"/>
      <c r="AG63" s="105"/>
      <c r="AH63" s="105"/>
      <c r="AI63" s="105"/>
      <c r="AJ63" s="105"/>
      <c r="AK63" s="105"/>
    </row>
    <row r="64" spans="1:37" ht="19.5" customHeight="1">
      <c r="A64" s="105"/>
      <c r="B64" s="414"/>
      <c r="C64" s="105"/>
      <c r="D64" s="936" t="s">
        <v>21</v>
      </c>
      <c r="E64" s="936"/>
      <c r="F64" s="936"/>
      <c r="G64" s="936"/>
      <c r="H64" s="936"/>
      <c r="I64" s="936"/>
      <c r="J64" s="936"/>
      <c r="K64" s="936"/>
      <c r="L64" s="936"/>
      <c r="M64" s="936"/>
      <c r="N64" s="936"/>
      <c r="O64" s="936"/>
      <c r="P64" s="936"/>
      <c r="Q64" s="936"/>
      <c r="R64" s="936"/>
      <c r="S64" s="936"/>
      <c r="T64" s="936"/>
      <c r="U64" s="936"/>
      <c r="V64" s="936"/>
      <c r="W64" s="105"/>
      <c r="X64" s="105"/>
      <c r="Y64" s="454" t="s">
        <v>1425</v>
      </c>
      <c r="Z64" s="454"/>
      <c r="AA64" s="427"/>
      <c r="AB64" s="105"/>
      <c r="AC64" s="105"/>
      <c r="AD64" s="105"/>
      <c r="AE64" s="105"/>
      <c r="AF64" s="105"/>
      <c r="AG64" s="105"/>
      <c r="AH64" s="105"/>
      <c r="AI64" s="105"/>
      <c r="AJ64" s="105"/>
      <c r="AK64" s="105"/>
    </row>
    <row r="65" spans="1:37" ht="19.5" customHeight="1">
      <c r="A65" s="105"/>
      <c r="B65" s="414"/>
      <c r="C65" s="105"/>
      <c r="D65" s="936" t="s">
        <v>1408</v>
      </c>
      <c r="E65" s="936"/>
      <c r="F65" s="936"/>
      <c r="G65" s="936"/>
      <c r="H65" s="936"/>
      <c r="I65" s="936"/>
      <c r="J65" s="936"/>
      <c r="K65" s="936"/>
      <c r="L65" s="936"/>
      <c r="M65" s="936"/>
      <c r="N65" s="936"/>
      <c r="O65" s="936"/>
      <c r="P65" s="936"/>
      <c r="Q65" s="936"/>
      <c r="R65" s="936"/>
      <c r="S65" s="936"/>
      <c r="T65" s="936"/>
      <c r="U65" s="936"/>
      <c r="V65" s="936"/>
      <c r="W65" s="105"/>
      <c r="X65" s="105"/>
      <c r="Y65" s="454" t="s">
        <v>1425</v>
      </c>
      <c r="Z65" s="454"/>
      <c r="AA65" s="427"/>
      <c r="AB65" s="105"/>
      <c r="AC65" s="105"/>
      <c r="AD65" s="105"/>
      <c r="AE65" s="105"/>
      <c r="AF65" s="105"/>
      <c r="AG65" s="105"/>
      <c r="AH65" s="105"/>
      <c r="AI65" s="105"/>
      <c r="AJ65" s="105"/>
      <c r="AK65" s="105"/>
    </row>
    <row r="66" spans="1:37" s="105" customFormat="1">
      <c r="B66" s="414"/>
      <c r="D66" s="936" t="s">
        <v>1409</v>
      </c>
      <c r="E66" s="936"/>
      <c r="F66" s="936"/>
      <c r="G66" s="936"/>
      <c r="H66" s="936"/>
      <c r="I66" s="936"/>
      <c r="J66" s="936"/>
      <c r="K66" s="936"/>
      <c r="L66" s="936"/>
      <c r="M66" s="936"/>
      <c r="N66" s="936"/>
      <c r="O66" s="936"/>
      <c r="P66" s="936"/>
      <c r="Q66" s="936"/>
      <c r="R66" s="936"/>
      <c r="S66" s="936"/>
      <c r="T66" s="936"/>
      <c r="U66" s="936"/>
      <c r="V66" s="936"/>
      <c r="Y66" s="635"/>
      <c r="Z66" s="635"/>
      <c r="AA66" s="427"/>
    </row>
    <row r="67" spans="1:37" s="105" customFormat="1">
      <c r="A67" s="445"/>
      <c r="B67" s="417"/>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871"/>
      <c r="AB67" s="445"/>
      <c r="AC67" s="445"/>
      <c r="AD67" s="445"/>
      <c r="AE67" s="445"/>
      <c r="AF67" s="445"/>
      <c r="AG67" s="445"/>
      <c r="AH67" s="445"/>
      <c r="AI67" s="445"/>
      <c r="AJ67" s="445"/>
      <c r="AK67" s="445"/>
    </row>
    <row r="68" spans="1:37" s="105" customFormat="1">
      <c r="A68" s="445"/>
      <c r="B68" s="278"/>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row>
    <row r="69" spans="1:37" ht="36.950000000000003" customHeight="1">
      <c r="B69" s="934" t="s">
        <v>1395</v>
      </c>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row>
    <row r="70" spans="1:37">
      <c r="A70" s="105"/>
      <c r="B70" s="934" t="s">
        <v>1396</v>
      </c>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105"/>
      <c r="AC70" s="105"/>
      <c r="AD70" s="105"/>
      <c r="AE70" s="105"/>
      <c r="AF70" s="105"/>
      <c r="AG70" s="105"/>
      <c r="AH70" s="105"/>
      <c r="AI70" s="105"/>
      <c r="AJ70" s="105"/>
      <c r="AK70" s="105"/>
    </row>
    <row r="71" spans="1:37" ht="13.5" customHeight="1">
      <c r="A71" s="105"/>
      <c r="B71" s="934" t="s">
        <v>1397</v>
      </c>
      <c r="C71" s="934"/>
      <c r="D71" s="93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105"/>
      <c r="AC71" s="105"/>
      <c r="AD71" s="105"/>
      <c r="AE71" s="105"/>
      <c r="AF71" s="105"/>
      <c r="AG71" s="105"/>
      <c r="AH71" s="105"/>
      <c r="AI71" s="105"/>
      <c r="AJ71" s="105"/>
      <c r="AK71" s="105"/>
    </row>
    <row r="72" spans="1:37">
      <c r="A72" s="105"/>
      <c r="B72" s="934" t="s">
        <v>1398</v>
      </c>
      <c r="C72" s="934"/>
      <c r="D72" s="934"/>
      <c r="E72" s="934"/>
      <c r="F72" s="934"/>
      <c r="G72" s="934"/>
      <c r="H72" s="934"/>
      <c r="I72" s="934"/>
      <c r="J72" s="934"/>
      <c r="K72" s="934"/>
      <c r="L72" s="934"/>
      <c r="M72" s="934"/>
      <c r="N72" s="934"/>
      <c r="O72" s="934"/>
      <c r="P72" s="934"/>
      <c r="Q72" s="934"/>
      <c r="R72" s="934"/>
      <c r="S72" s="934"/>
      <c r="T72" s="934"/>
      <c r="U72" s="934"/>
      <c r="V72" s="934"/>
      <c r="W72" s="934"/>
      <c r="X72" s="934"/>
      <c r="Y72" s="934"/>
      <c r="Z72" s="934"/>
      <c r="AA72" s="934"/>
      <c r="AB72" s="105"/>
      <c r="AC72" s="105"/>
      <c r="AD72" s="105"/>
      <c r="AE72" s="105"/>
      <c r="AF72" s="105"/>
      <c r="AG72" s="105"/>
      <c r="AH72" s="105"/>
      <c r="AI72" s="105"/>
      <c r="AJ72" s="105"/>
      <c r="AK72" s="105"/>
    </row>
    <row r="73" spans="1:37">
      <c r="B73" s="934" t="s">
        <v>834</v>
      </c>
      <c r="C73" s="934"/>
      <c r="D73" s="934"/>
      <c r="E73" s="934"/>
      <c r="F73" s="934"/>
      <c r="G73" s="934"/>
      <c r="H73" s="934"/>
      <c r="I73" s="934"/>
      <c r="J73" s="934"/>
      <c r="K73" s="934"/>
      <c r="L73" s="934"/>
      <c r="M73" s="934"/>
      <c r="N73" s="934"/>
      <c r="O73" s="934"/>
      <c r="P73" s="934"/>
      <c r="Q73" s="934"/>
      <c r="R73" s="934"/>
      <c r="S73" s="934"/>
      <c r="T73" s="934"/>
      <c r="U73" s="934"/>
      <c r="V73" s="934"/>
      <c r="W73" s="934"/>
      <c r="X73" s="934"/>
      <c r="Y73" s="934"/>
      <c r="Z73" s="934"/>
      <c r="AA73" s="934"/>
      <c r="AB73" s="943"/>
    </row>
    <row r="74" spans="1:37">
      <c r="B74" s="934" t="s">
        <v>1399</v>
      </c>
      <c r="C74" s="934"/>
      <c r="D74" s="934"/>
      <c r="E74" s="934"/>
      <c r="F74" s="934"/>
      <c r="G74" s="934"/>
      <c r="H74" s="934"/>
      <c r="I74" s="934"/>
      <c r="J74" s="934"/>
      <c r="K74" s="934"/>
      <c r="L74" s="934"/>
      <c r="M74" s="934"/>
      <c r="N74" s="934"/>
      <c r="O74" s="934"/>
      <c r="P74" s="934"/>
      <c r="Q74" s="934"/>
      <c r="R74" s="934"/>
      <c r="S74" s="934"/>
      <c r="T74" s="934"/>
      <c r="U74" s="934"/>
      <c r="V74" s="934"/>
      <c r="W74" s="934"/>
      <c r="X74" s="934"/>
      <c r="Y74" s="934"/>
      <c r="Z74" s="934"/>
      <c r="AA74" s="942"/>
      <c r="AB74" s="943"/>
    </row>
    <row r="75" spans="1:37">
      <c r="B75" s="935"/>
      <c r="D75" s="938"/>
    </row>
    <row r="76" spans="1:37">
      <c r="B76" s="935"/>
      <c r="D76" s="938"/>
    </row>
    <row r="77" spans="1:37">
      <c r="B77" s="935"/>
      <c r="D77" s="938"/>
    </row>
    <row r="78" spans="1:37">
      <c r="B78" s="935"/>
      <c r="D78" s="93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7"/>
  <pageMargins left="0.70866141732283472" right="0.70866141732283472" top="0.74803149606299213" bottom="0.74803149606299213" header="0.31496062992125984" footer="0.31496062992125984"/>
  <pageSetup paperSize="9" scale="99" fitToWidth="1" fitToHeight="0" orientation="portrait" usePrinterDefaults="1" r:id="rId1"/>
  <headerFooter>
    <oddHeader>&amp;R&amp;A</oddHeader>
  </headerFooter>
  <rowBreaks count="1" manualBreakCount="1">
    <brk id="44" max="2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AF71"/>
  <sheetViews>
    <sheetView view="pageBreakPreview" zoomScaleSheetLayoutView="100" workbookViewId="0"/>
  </sheetViews>
  <sheetFormatPr defaultColWidth="3.5" defaultRowHeight="13.5"/>
  <cols>
    <col min="1" max="1" width="1.25" style="103" customWidth="1"/>
    <col min="2" max="2" width="3.125" style="278" customWidth="1"/>
    <col min="3" max="31" width="4.83203125" style="103" customWidth="1"/>
    <col min="32" max="32" width="1.25" style="103" customWidth="1"/>
    <col min="33" max="16384" width="3.5" style="103"/>
  </cols>
  <sheetData>
    <row r="1" spans="2:31" s="106" customForma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row>
    <row r="2" spans="2:31" s="106" customFormat="1">
      <c r="B2" s="106" t="s">
        <v>1476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2:31" s="106" customFormat="1">
      <c r="B3" s="106"/>
      <c r="C3" s="106"/>
      <c r="D3" s="106"/>
      <c r="E3" s="106"/>
      <c r="F3" s="106"/>
      <c r="G3" s="106"/>
      <c r="H3" s="106"/>
      <c r="I3" s="106"/>
      <c r="J3" s="106"/>
      <c r="K3" s="106"/>
      <c r="L3" s="106"/>
      <c r="M3" s="106"/>
      <c r="N3" s="106"/>
      <c r="O3" s="106"/>
      <c r="P3" s="106"/>
      <c r="Q3" s="106"/>
      <c r="R3" s="106"/>
      <c r="S3" s="106"/>
      <c r="T3" s="106"/>
      <c r="U3" s="106"/>
      <c r="V3" s="225" t="s">
        <v>71</v>
      </c>
      <c r="W3" s="107"/>
      <c r="X3" s="107"/>
      <c r="Y3" s="225" t="s">
        <v>2</v>
      </c>
      <c r="Z3" s="107"/>
      <c r="AA3" s="107"/>
      <c r="AB3" s="225" t="s">
        <v>443</v>
      </c>
      <c r="AC3" s="107"/>
      <c r="AD3" s="107"/>
      <c r="AE3" s="225" t="s">
        <v>581</v>
      </c>
    </row>
    <row r="4" spans="2:31" s="106" customFormat="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225"/>
    </row>
    <row r="5" spans="2:31" s="106" customFormat="1">
      <c r="B5" s="107" t="s">
        <v>1021</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s="106" customFormat="1" ht="26.25" customHeight="1">
      <c r="B6" s="446" t="s">
        <v>180</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row>
    <row r="7" spans="2:31" s="106" customFormat="1">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2:31" s="106" customFormat="1" ht="23.25" customHeight="1">
      <c r="B8" s="767" t="s">
        <v>198</v>
      </c>
      <c r="C8" s="767"/>
      <c r="D8" s="767"/>
      <c r="E8" s="767"/>
      <c r="F8" s="220"/>
      <c r="G8" s="909"/>
      <c r="H8" s="834"/>
      <c r="I8" s="834"/>
      <c r="J8" s="834"/>
      <c r="K8" s="834"/>
      <c r="L8" s="834"/>
      <c r="M8" s="834"/>
      <c r="N8" s="834"/>
      <c r="O8" s="834"/>
      <c r="P8" s="834"/>
      <c r="Q8" s="834"/>
      <c r="R8" s="834"/>
      <c r="S8" s="834"/>
      <c r="T8" s="834"/>
      <c r="U8" s="834"/>
      <c r="V8" s="834"/>
      <c r="W8" s="834"/>
      <c r="X8" s="834"/>
      <c r="Y8" s="834"/>
      <c r="Z8" s="834"/>
      <c r="AA8" s="834"/>
      <c r="AB8" s="834"/>
      <c r="AC8" s="834"/>
      <c r="AD8" s="834"/>
      <c r="AE8" s="839"/>
    </row>
    <row r="9" spans="2:31" ht="23.25" customHeight="1">
      <c r="B9" s="220" t="s">
        <v>67</v>
      </c>
      <c r="C9" s="149"/>
      <c r="D9" s="149"/>
      <c r="E9" s="149"/>
      <c r="F9" s="442"/>
      <c r="G9" s="202" t="s">
        <v>13</v>
      </c>
      <c r="H9" s="420" t="s">
        <v>477</v>
      </c>
      <c r="I9" s="420"/>
      <c r="J9" s="420"/>
      <c r="K9" s="420"/>
      <c r="L9" s="208" t="s">
        <v>13</v>
      </c>
      <c r="M9" s="420" t="s">
        <v>352</v>
      </c>
      <c r="N9" s="420"/>
      <c r="O9" s="420"/>
      <c r="P9" s="420"/>
      <c r="Q9" s="208" t="s">
        <v>13</v>
      </c>
      <c r="R9" s="420" t="s">
        <v>481</v>
      </c>
      <c r="S9" s="827"/>
      <c r="T9" s="827"/>
      <c r="U9" s="827"/>
      <c r="V9" s="827"/>
      <c r="W9" s="827"/>
      <c r="X9" s="827"/>
      <c r="Y9" s="827"/>
      <c r="Z9" s="827"/>
      <c r="AA9" s="827"/>
      <c r="AB9" s="827"/>
      <c r="AC9" s="827"/>
      <c r="AD9" s="827"/>
      <c r="AE9" s="924"/>
    </row>
    <row r="10" spans="2:31" ht="23.25" customHeight="1">
      <c r="B10" s="302" t="s">
        <v>564</v>
      </c>
      <c r="C10" s="438"/>
      <c r="D10" s="438"/>
      <c r="E10" s="438"/>
      <c r="F10" s="296"/>
      <c r="G10" s="148" t="s">
        <v>13</v>
      </c>
      <c r="H10" s="286" t="s">
        <v>931</v>
      </c>
      <c r="I10" s="421"/>
      <c r="J10" s="421"/>
      <c r="K10" s="421"/>
      <c r="L10" s="421"/>
      <c r="M10" s="421"/>
      <c r="N10" s="421"/>
      <c r="O10" s="421"/>
      <c r="P10" s="421"/>
      <c r="Q10" s="421"/>
      <c r="R10" s="148" t="s">
        <v>13</v>
      </c>
      <c r="S10" s="824" t="s">
        <v>793</v>
      </c>
      <c r="T10" s="824"/>
      <c r="U10" s="824"/>
      <c r="V10" s="148" t="s">
        <v>13</v>
      </c>
      <c r="W10" s="824" t="s">
        <v>33</v>
      </c>
      <c r="X10" s="824"/>
      <c r="Y10" s="824"/>
      <c r="Z10" s="148" t="s">
        <v>13</v>
      </c>
      <c r="AA10" s="824" t="s">
        <v>1038</v>
      </c>
      <c r="AB10" s="824"/>
      <c r="AC10" s="824"/>
      <c r="AD10" s="824"/>
      <c r="AE10" s="844"/>
    </row>
    <row r="11" spans="2:31" ht="23.25" customHeight="1">
      <c r="B11" s="463"/>
      <c r="C11" s="286"/>
      <c r="D11" s="286"/>
      <c r="E11" s="286"/>
      <c r="F11" s="467"/>
      <c r="G11" s="148" t="s">
        <v>13</v>
      </c>
      <c r="H11" s="286" t="s">
        <v>683</v>
      </c>
      <c r="I11" s="421"/>
      <c r="J11" s="421"/>
      <c r="K11" s="421"/>
      <c r="L11" s="421"/>
      <c r="M11" s="421"/>
      <c r="N11" s="421"/>
      <c r="O11" s="421"/>
      <c r="P11" s="421"/>
      <c r="Q11" s="421"/>
      <c r="R11" s="148" t="s">
        <v>13</v>
      </c>
      <c r="S11" s="286" t="s">
        <v>638</v>
      </c>
      <c r="T11" s="824"/>
      <c r="U11" s="824"/>
      <c r="V11" s="824"/>
      <c r="W11" s="824"/>
      <c r="X11" s="824"/>
      <c r="Y11" s="824"/>
      <c r="Z11" s="824"/>
      <c r="AA11" s="824"/>
      <c r="AB11" s="824"/>
      <c r="AC11" s="824"/>
      <c r="AD11" s="824"/>
      <c r="AE11" s="844"/>
    </row>
    <row r="12" spans="2:31" ht="23.25" customHeight="1">
      <c r="B12" s="463"/>
      <c r="C12" s="286"/>
      <c r="D12" s="286"/>
      <c r="E12" s="286"/>
      <c r="F12" s="467"/>
      <c r="G12" s="148" t="s">
        <v>13</v>
      </c>
      <c r="H12" s="286" t="s">
        <v>800</v>
      </c>
      <c r="I12" s="421"/>
      <c r="J12" s="421"/>
      <c r="K12" s="421"/>
      <c r="L12" s="421"/>
      <c r="M12" s="421"/>
      <c r="N12" s="421"/>
      <c r="O12" s="421"/>
      <c r="P12" s="421"/>
      <c r="Q12" s="421"/>
      <c r="R12" s="148" t="s">
        <v>13</v>
      </c>
      <c r="S12" s="286" t="s">
        <v>652</v>
      </c>
      <c r="T12" s="824"/>
      <c r="U12" s="824"/>
      <c r="V12" s="824"/>
      <c r="W12" s="824"/>
      <c r="X12" s="824"/>
      <c r="Y12" s="824"/>
      <c r="Z12" s="824"/>
      <c r="AA12" s="824"/>
      <c r="AB12" s="824"/>
      <c r="AC12" s="824"/>
      <c r="AD12" s="824"/>
      <c r="AE12" s="844"/>
    </row>
    <row r="13" spans="2:31" ht="23.25" customHeight="1">
      <c r="B13" s="303"/>
      <c r="C13" s="439"/>
      <c r="D13" s="439"/>
      <c r="E13" s="439"/>
      <c r="F13" s="297"/>
      <c r="G13" s="148" t="s">
        <v>13</v>
      </c>
      <c r="H13" s="286" t="s">
        <v>446</v>
      </c>
      <c r="I13" s="421"/>
      <c r="J13" s="421"/>
      <c r="K13" s="421"/>
      <c r="L13" s="421"/>
      <c r="M13" s="421"/>
      <c r="N13" s="421"/>
      <c r="O13" s="421"/>
      <c r="P13" s="421"/>
      <c r="Q13" s="421"/>
      <c r="R13" s="148" t="s">
        <v>13</v>
      </c>
      <c r="S13" s="286" t="s">
        <v>60</v>
      </c>
      <c r="T13" s="824"/>
      <c r="U13" s="824"/>
      <c r="V13" s="824"/>
      <c r="W13" s="824"/>
      <c r="X13" s="824"/>
      <c r="Y13" s="824"/>
      <c r="Z13" s="824"/>
      <c r="AA13" s="824"/>
      <c r="AB13" s="824"/>
      <c r="AC13" s="824"/>
      <c r="AD13" s="824"/>
      <c r="AE13" s="844"/>
    </row>
    <row r="14" spans="2:31" ht="23.25" customHeight="1">
      <c r="B14" s="302" t="s">
        <v>345</v>
      </c>
      <c r="C14" s="438"/>
      <c r="D14" s="438"/>
      <c r="E14" s="438"/>
      <c r="F14" s="296"/>
      <c r="G14" s="204" t="s">
        <v>13</v>
      </c>
      <c r="H14" s="438" t="s">
        <v>1031</v>
      </c>
      <c r="I14" s="339"/>
      <c r="J14" s="339"/>
      <c r="K14" s="339"/>
      <c r="L14" s="339"/>
      <c r="M14" s="339"/>
      <c r="N14" s="339"/>
      <c r="O14" s="339"/>
      <c r="P14" s="339"/>
      <c r="Q14" s="339"/>
      <c r="R14" s="339"/>
      <c r="S14" s="210" t="s">
        <v>13</v>
      </c>
      <c r="T14" s="438" t="s">
        <v>578</v>
      </c>
      <c r="U14" s="842"/>
      <c r="V14" s="842"/>
      <c r="W14" s="842"/>
      <c r="X14" s="842"/>
      <c r="Y14" s="842"/>
      <c r="Z14" s="842"/>
      <c r="AA14" s="842"/>
      <c r="AB14" s="842"/>
      <c r="AC14" s="842"/>
      <c r="AD14" s="842"/>
      <c r="AE14" s="843"/>
    </row>
    <row r="15" spans="2:31" ht="23.25" customHeight="1">
      <c r="B15" s="303"/>
      <c r="C15" s="439"/>
      <c r="D15" s="439"/>
      <c r="E15" s="439"/>
      <c r="F15" s="297"/>
      <c r="G15" s="205" t="s">
        <v>13</v>
      </c>
      <c r="H15" s="439" t="s">
        <v>230</v>
      </c>
      <c r="I15" s="340"/>
      <c r="J15" s="340"/>
      <c r="K15" s="340"/>
      <c r="L15" s="340"/>
      <c r="M15" s="340"/>
      <c r="N15" s="340"/>
      <c r="O15" s="340"/>
      <c r="P15" s="340"/>
      <c r="Q15" s="340"/>
      <c r="R15" s="340"/>
      <c r="S15" s="917"/>
      <c r="T15" s="917"/>
      <c r="U15" s="917"/>
      <c r="V15" s="917"/>
      <c r="W15" s="917"/>
      <c r="X15" s="917"/>
      <c r="Y15" s="917"/>
      <c r="Z15" s="917"/>
      <c r="AA15" s="917"/>
      <c r="AB15" s="917"/>
      <c r="AC15" s="917"/>
      <c r="AD15" s="917"/>
      <c r="AE15" s="928"/>
    </row>
    <row r="16" spans="2:31" s="286" customFormat="1">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row>
    <row r="17" spans="2:31" s="286" customFormat="1">
      <c r="B17" s="286" t="s">
        <v>580</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row>
    <row r="18" spans="2:31" s="286" customFormat="1">
      <c r="B18" s="286" t="s">
        <v>566</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421"/>
      <c r="AE18" s="421"/>
    </row>
    <row r="19" spans="2:31" s="286" customFormat="1" ht="6" customHeight="1">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row>
    <row r="20" spans="2:31" s="286" customFormat="1" ht="6" customHeight="1">
      <c r="B20" s="231" t="s">
        <v>570</v>
      </c>
      <c r="C20" s="180"/>
      <c r="D20" s="180"/>
      <c r="E20" s="180"/>
      <c r="F20" s="240"/>
      <c r="G20" s="302"/>
      <c r="H20" s="438"/>
      <c r="I20" s="438"/>
      <c r="J20" s="438"/>
      <c r="K20" s="438"/>
      <c r="L20" s="438"/>
      <c r="M20" s="438"/>
      <c r="N20" s="438"/>
      <c r="O20" s="438"/>
      <c r="P20" s="438"/>
      <c r="Q20" s="438"/>
      <c r="R20" s="438"/>
      <c r="S20" s="438"/>
      <c r="T20" s="438"/>
      <c r="U20" s="438"/>
      <c r="V20" s="438"/>
      <c r="W20" s="438"/>
      <c r="X20" s="438"/>
      <c r="Y20" s="438"/>
      <c r="Z20" s="438"/>
      <c r="AA20" s="302"/>
      <c r="AB20" s="438"/>
      <c r="AC20" s="438"/>
      <c r="AD20" s="339"/>
      <c r="AE20" s="735"/>
    </row>
    <row r="21" spans="2:31" s="286" customFormat="1" ht="13.5" customHeight="1">
      <c r="B21" s="448"/>
      <c r="C21" s="944"/>
      <c r="D21" s="944"/>
      <c r="E21" s="944"/>
      <c r="F21" s="451"/>
      <c r="G21" s="463"/>
      <c r="H21" s="286" t="s">
        <v>1032</v>
      </c>
      <c r="I21" s="286"/>
      <c r="J21" s="286"/>
      <c r="K21" s="286"/>
      <c r="L21" s="286"/>
      <c r="M21" s="286"/>
      <c r="N21" s="286"/>
      <c r="O21" s="286"/>
      <c r="P21" s="286"/>
      <c r="Q21" s="286"/>
      <c r="R21" s="286"/>
      <c r="S21" s="286"/>
      <c r="T21" s="286"/>
      <c r="U21" s="286"/>
      <c r="V21" s="286"/>
      <c r="W21" s="286"/>
      <c r="X21" s="286"/>
      <c r="Y21" s="286"/>
      <c r="Z21" s="286"/>
      <c r="AA21" s="463"/>
      <c r="AB21" s="734" t="s">
        <v>482</v>
      </c>
      <c r="AC21" s="734" t="s">
        <v>86</v>
      </c>
      <c r="AD21" s="734" t="s">
        <v>484</v>
      </c>
      <c r="AE21" s="962"/>
    </row>
    <row r="22" spans="2:31" s="286" customFormat="1" ht="15.75" customHeight="1">
      <c r="B22" s="448"/>
      <c r="C22" s="944"/>
      <c r="D22" s="944"/>
      <c r="E22" s="944"/>
      <c r="F22" s="451"/>
      <c r="G22" s="463"/>
      <c r="H22" s="286"/>
      <c r="I22" s="437" t="s">
        <v>206</v>
      </c>
      <c r="J22" s="953" t="s">
        <v>1035</v>
      </c>
      <c r="K22" s="954"/>
      <c r="L22" s="954"/>
      <c r="M22" s="954"/>
      <c r="N22" s="954"/>
      <c r="O22" s="954"/>
      <c r="P22" s="954"/>
      <c r="Q22" s="954"/>
      <c r="R22" s="954"/>
      <c r="S22" s="954"/>
      <c r="T22" s="954"/>
      <c r="U22" s="954"/>
      <c r="V22" s="202"/>
      <c r="W22" s="208"/>
      <c r="X22" s="442" t="s">
        <v>215</v>
      </c>
      <c r="Y22" s="286"/>
      <c r="Z22" s="286"/>
      <c r="AA22" s="463"/>
      <c r="AB22" s="668"/>
      <c r="AC22" s="148"/>
      <c r="AD22" s="668"/>
      <c r="AE22" s="427"/>
    </row>
    <row r="23" spans="2:31" s="106" customFormat="1" ht="15.75" customHeight="1">
      <c r="B23" s="448"/>
      <c r="C23" s="944"/>
      <c r="D23" s="944"/>
      <c r="E23" s="944"/>
      <c r="F23" s="451"/>
      <c r="G23" s="463"/>
      <c r="H23" s="286"/>
      <c r="I23" s="780" t="s">
        <v>126</v>
      </c>
      <c r="J23" s="826" t="s">
        <v>505</v>
      </c>
      <c r="K23" s="439"/>
      <c r="L23" s="439"/>
      <c r="M23" s="439"/>
      <c r="N23" s="439"/>
      <c r="O23" s="439"/>
      <c r="P23" s="439"/>
      <c r="Q23" s="439"/>
      <c r="R23" s="439"/>
      <c r="S23" s="439"/>
      <c r="T23" s="439"/>
      <c r="U23" s="439"/>
      <c r="V23" s="205"/>
      <c r="W23" s="211"/>
      <c r="X23" s="297" t="s">
        <v>215</v>
      </c>
      <c r="Y23" s="286"/>
      <c r="Z23" s="957"/>
      <c r="AA23" s="433"/>
      <c r="AB23" s="148" t="s">
        <v>13</v>
      </c>
      <c r="AC23" s="148" t="s">
        <v>86</v>
      </c>
      <c r="AD23" s="148" t="s">
        <v>13</v>
      </c>
      <c r="AE23" s="427"/>
    </row>
    <row r="24" spans="2:31" s="106" customFormat="1">
      <c r="B24" s="448"/>
      <c r="C24" s="944"/>
      <c r="D24" s="944"/>
      <c r="E24" s="944"/>
      <c r="F24" s="451"/>
      <c r="G24" s="463"/>
      <c r="H24" s="286" t="s">
        <v>1033</v>
      </c>
      <c r="I24" s="286"/>
      <c r="J24" s="286"/>
      <c r="K24" s="286"/>
      <c r="L24" s="286"/>
      <c r="M24" s="286"/>
      <c r="N24" s="286"/>
      <c r="O24" s="286"/>
      <c r="P24" s="286"/>
      <c r="Q24" s="286"/>
      <c r="R24" s="286"/>
      <c r="S24" s="286"/>
      <c r="T24" s="286"/>
      <c r="U24" s="286"/>
      <c r="V24" s="286"/>
      <c r="W24" s="286"/>
      <c r="X24" s="286"/>
      <c r="Y24" s="286"/>
      <c r="Z24" s="286"/>
      <c r="AA24" s="463"/>
      <c r="AB24" s="286"/>
      <c r="AC24" s="286"/>
      <c r="AD24" s="421"/>
      <c r="AE24" s="427"/>
    </row>
    <row r="25" spans="2:31" s="106" customFormat="1">
      <c r="B25" s="448"/>
      <c r="C25" s="944"/>
      <c r="D25" s="944"/>
      <c r="E25" s="944"/>
      <c r="F25" s="451"/>
      <c r="G25" s="463"/>
      <c r="H25" s="286" t="s">
        <v>1008</v>
      </c>
      <c r="I25" s="286"/>
      <c r="J25" s="286"/>
      <c r="K25" s="286"/>
      <c r="L25" s="286"/>
      <c r="M25" s="286"/>
      <c r="N25" s="286"/>
      <c r="O25" s="286"/>
      <c r="P25" s="286"/>
      <c r="Q25" s="286"/>
      <c r="R25" s="286"/>
      <c r="S25" s="286"/>
      <c r="T25" s="286"/>
      <c r="U25" s="957"/>
      <c r="V25" s="957"/>
      <c r="W25" s="286"/>
      <c r="X25" s="286"/>
      <c r="Y25" s="286"/>
      <c r="Z25" s="286"/>
      <c r="AA25" s="463"/>
      <c r="AB25" s="286"/>
      <c r="AC25" s="286"/>
      <c r="AD25" s="421"/>
      <c r="AE25" s="427"/>
    </row>
    <row r="26" spans="2:31" s="106" customFormat="1" ht="29.25" customHeight="1">
      <c r="B26" s="448"/>
      <c r="C26" s="944"/>
      <c r="D26" s="944"/>
      <c r="E26" s="944"/>
      <c r="F26" s="451"/>
      <c r="G26" s="463"/>
      <c r="H26" s="286"/>
      <c r="I26" s="437" t="s">
        <v>280</v>
      </c>
      <c r="J26" s="954" t="s">
        <v>528</v>
      </c>
      <c r="K26" s="954"/>
      <c r="L26" s="954"/>
      <c r="M26" s="954"/>
      <c r="N26" s="954"/>
      <c r="O26" s="954"/>
      <c r="P26" s="954"/>
      <c r="Q26" s="954"/>
      <c r="R26" s="954"/>
      <c r="S26" s="954"/>
      <c r="T26" s="954"/>
      <c r="U26" s="954"/>
      <c r="V26" s="202"/>
      <c r="W26" s="208"/>
      <c r="X26" s="442" t="s">
        <v>215</v>
      </c>
      <c r="Y26" s="286"/>
      <c r="Z26" s="957"/>
      <c r="AA26" s="433"/>
      <c r="AB26" s="148" t="s">
        <v>13</v>
      </c>
      <c r="AC26" s="148" t="s">
        <v>86</v>
      </c>
      <c r="AD26" s="148" t="s">
        <v>13</v>
      </c>
      <c r="AE26" s="427"/>
    </row>
    <row r="27" spans="2:31" s="106" customFormat="1" ht="6" customHeight="1">
      <c r="B27" s="899"/>
      <c r="C27" s="900"/>
      <c r="D27" s="900"/>
      <c r="E27" s="900"/>
      <c r="F27" s="949"/>
      <c r="G27" s="303"/>
      <c r="H27" s="439"/>
      <c r="I27" s="439"/>
      <c r="J27" s="439"/>
      <c r="K27" s="439"/>
      <c r="L27" s="439"/>
      <c r="M27" s="439"/>
      <c r="N27" s="439"/>
      <c r="O27" s="439"/>
      <c r="P27" s="439"/>
      <c r="Q27" s="439"/>
      <c r="R27" s="439"/>
      <c r="S27" s="439"/>
      <c r="T27" s="439"/>
      <c r="U27" s="958"/>
      <c r="V27" s="958"/>
      <c r="W27" s="439"/>
      <c r="X27" s="439"/>
      <c r="Y27" s="439"/>
      <c r="Z27" s="439"/>
      <c r="AA27" s="303"/>
      <c r="AB27" s="439"/>
      <c r="AC27" s="439"/>
      <c r="AD27" s="340"/>
      <c r="AE27" s="736"/>
    </row>
    <row r="28" spans="2:31" s="106" customFormat="1" ht="6" customHeight="1">
      <c r="B28" s="231"/>
      <c r="C28" s="180"/>
      <c r="D28" s="180"/>
      <c r="E28" s="180"/>
      <c r="F28" s="240"/>
      <c r="G28" s="302"/>
      <c r="H28" s="438"/>
      <c r="I28" s="438"/>
      <c r="J28" s="438"/>
      <c r="K28" s="438"/>
      <c r="L28" s="438"/>
      <c r="M28" s="438"/>
      <c r="N28" s="438"/>
      <c r="O28" s="438"/>
      <c r="P28" s="438"/>
      <c r="Q28" s="438"/>
      <c r="R28" s="438"/>
      <c r="S28" s="438"/>
      <c r="T28" s="438"/>
      <c r="U28" s="959"/>
      <c r="V28" s="959"/>
      <c r="W28" s="438"/>
      <c r="X28" s="438"/>
      <c r="Y28" s="438"/>
      <c r="Z28" s="438"/>
      <c r="AA28" s="438"/>
      <c r="AB28" s="438"/>
      <c r="AC28" s="438"/>
      <c r="AD28" s="339"/>
      <c r="AE28" s="735"/>
    </row>
    <row r="29" spans="2:31" s="106" customFormat="1">
      <c r="B29" s="448" t="s">
        <v>583</v>
      </c>
      <c r="C29" s="944"/>
      <c r="D29" s="944"/>
      <c r="E29" s="944"/>
      <c r="F29" s="451"/>
      <c r="G29" s="950" t="s">
        <v>963</v>
      </c>
      <c r="H29" s="106"/>
      <c r="I29" s="952"/>
      <c r="J29" s="952"/>
      <c r="K29" s="952"/>
      <c r="L29" s="952"/>
      <c r="M29" s="952"/>
      <c r="N29" s="952"/>
      <c r="O29" s="952"/>
      <c r="P29" s="952"/>
      <c r="Q29" s="952"/>
      <c r="R29" s="952"/>
      <c r="S29" s="952"/>
      <c r="T29" s="952"/>
      <c r="U29" s="952"/>
      <c r="V29" s="952"/>
      <c r="W29" s="952"/>
      <c r="X29" s="952"/>
      <c r="Y29" s="952"/>
      <c r="Z29" s="952"/>
      <c r="AA29" s="952"/>
      <c r="AB29" s="952"/>
      <c r="AC29" s="952"/>
      <c r="AD29" s="421"/>
      <c r="AE29" s="427"/>
    </row>
    <row r="30" spans="2:31" s="106" customFormat="1" ht="54" customHeight="1">
      <c r="B30" s="448"/>
      <c r="C30" s="944"/>
      <c r="D30" s="944"/>
      <c r="E30" s="944"/>
      <c r="F30" s="451"/>
      <c r="G30" s="951"/>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963"/>
    </row>
    <row r="31" spans="2:31" s="106" customFormat="1" ht="6" customHeight="1">
      <c r="B31" s="899"/>
      <c r="C31" s="900"/>
      <c r="D31" s="900"/>
      <c r="E31" s="900"/>
      <c r="F31" s="949"/>
      <c r="G31" s="303"/>
      <c r="H31" s="439"/>
      <c r="I31" s="439"/>
      <c r="J31" s="439"/>
      <c r="K31" s="439"/>
      <c r="L31" s="439"/>
      <c r="M31" s="439"/>
      <c r="N31" s="439"/>
      <c r="O31" s="439"/>
      <c r="P31" s="439"/>
      <c r="Q31" s="439"/>
      <c r="R31" s="439"/>
      <c r="S31" s="439"/>
      <c r="T31" s="439"/>
      <c r="U31" s="958"/>
      <c r="V31" s="958"/>
      <c r="W31" s="439"/>
      <c r="X31" s="439"/>
      <c r="Y31" s="439"/>
      <c r="Z31" s="439"/>
      <c r="AA31" s="439"/>
      <c r="AB31" s="439"/>
      <c r="AC31" s="439"/>
      <c r="AD31" s="340"/>
      <c r="AE31" s="736"/>
    </row>
    <row r="32" spans="2:31" s="106" customFormat="1" ht="9.75" customHeight="1">
      <c r="B32" s="944"/>
      <c r="C32" s="944"/>
      <c r="D32" s="944"/>
      <c r="E32" s="944"/>
      <c r="F32" s="944"/>
      <c r="G32" s="286"/>
      <c r="H32" s="286"/>
      <c r="I32" s="286"/>
      <c r="J32" s="286"/>
      <c r="K32" s="286"/>
      <c r="L32" s="286"/>
      <c r="M32" s="286"/>
      <c r="N32" s="286"/>
      <c r="O32" s="286"/>
      <c r="P32" s="286"/>
      <c r="Q32" s="286"/>
      <c r="R32" s="286"/>
      <c r="S32" s="286"/>
      <c r="T32" s="286"/>
      <c r="U32" s="957"/>
      <c r="V32" s="957"/>
      <c r="W32" s="286"/>
      <c r="X32" s="286"/>
      <c r="Y32" s="286"/>
      <c r="Z32" s="286"/>
      <c r="AA32" s="286"/>
      <c r="AB32" s="286"/>
      <c r="AC32" s="286"/>
      <c r="AD32" s="286"/>
      <c r="AE32" s="286"/>
    </row>
    <row r="33" spans="2:31" s="106" customFormat="1">
      <c r="B33" s="286" t="s">
        <v>1022</v>
      </c>
      <c r="C33" s="944"/>
      <c r="D33" s="944"/>
      <c r="E33" s="944"/>
      <c r="F33" s="944"/>
      <c r="G33" s="286"/>
      <c r="H33" s="286"/>
      <c r="I33" s="286"/>
      <c r="J33" s="286"/>
      <c r="K33" s="286"/>
      <c r="L33" s="286"/>
      <c r="M33" s="286"/>
      <c r="N33" s="286"/>
      <c r="O33" s="286"/>
      <c r="P33" s="286"/>
      <c r="Q33" s="286"/>
      <c r="R33" s="286"/>
      <c r="S33" s="286"/>
      <c r="T33" s="286"/>
      <c r="U33" s="957"/>
      <c r="V33" s="957"/>
      <c r="W33" s="286"/>
      <c r="X33" s="286"/>
      <c r="Y33" s="286"/>
      <c r="Z33" s="286"/>
      <c r="AA33" s="286"/>
      <c r="AB33" s="286"/>
      <c r="AC33" s="286"/>
      <c r="AD33" s="286"/>
      <c r="AE33" s="286"/>
    </row>
    <row r="34" spans="2:31" s="106" customFormat="1" ht="6.75" customHeight="1">
      <c r="B34" s="944"/>
      <c r="C34" s="944"/>
      <c r="D34" s="944"/>
      <c r="E34" s="944"/>
      <c r="F34" s="944"/>
      <c r="G34" s="286"/>
      <c r="H34" s="286"/>
      <c r="I34" s="286"/>
      <c r="J34" s="286"/>
      <c r="K34" s="286"/>
      <c r="L34" s="286"/>
      <c r="M34" s="286"/>
      <c r="N34" s="286"/>
      <c r="O34" s="286"/>
      <c r="P34" s="286"/>
      <c r="Q34" s="286"/>
      <c r="R34" s="286"/>
      <c r="S34" s="286"/>
      <c r="T34" s="286"/>
      <c r="U34" s="957"/>
      <c r="V34" s="957"/>
      <c r="W34" s="286"/>
      <c r="X34" s="286"/>
      <c r="Y34" s="286"/>
      <c r="Z34" s="286"/>
      <c r="AA34" s="286"/>
      <c r="AB34" s="286"/>
      <c r="AC34" s="286"/>
      <c r="AD34" s="286"/>
      <c r="AE34" s="286"/>
    </row>
    <row r="35" spans="2:31" s="106" customFormat="1" ht="4.5" customHeight="1">
      <c r="B35" s="231" t="s">
        <v>570</v>
      </c>
      <c r="C35" s="180"/>
      <c r="D35" s="180"/>
      <c r="E35" s="180"/>
      <c r="F35" s="240"/>
      <c r="G35" s="302"/>
      <c r="H35" s="438"/>
      <c r="I35" s="438"/>
      <c r="J35" s="438"/>
      <c r="K35" s="438"/>
      <c r="L35" s="438"/>
      <c r="M35" s="438"/>
      <c r="N35" s="438"/>
      <c r="O35" s="438"/>
      <c r="P35" s="438"/>
      <c r="Q35" s="438"/>
      <c r="R35" s="438"/>
      <c r="S35" s="438"/>
      <c r="T35" s="438"/>
      <c r="U35" s="438"/>
      <c r="V35" s="438"/>
      <c r="W35" s="438"/>
      <c r="X35" s="438"/>
      <c r="Y35" s="438"/>
      <c r="Z35" s="438"/>
      <c r="AA35" s="302"/>
      <c r="AB35" s="438"/>
      <c r="AC35" s="438"/>
      <c r="AD35" s="339"/>
      <c r="AE35" s="735"/>
    </row>
    <row r="36" spans="2:31" s="106" customFormat="1" ht="13.5" customHeight="1">
      <c r="B36" s="448"/>
      <c r="C36" s="944"/>
      <c r="D36" s="944"/>
      <c r="E36" s="944"/>
      <c r="F36" s="451"/>
      <c r="G36" s="463"/>
      <c r="H36" s="286" t="s">
        <v>367</v>
      </c>
      <c r="I36" s="286"/>
      <c r="J36" s="286"/>
      <c r="K36" s="286"/>
      <c r="L36" s="286"/>
      <c r="M36" s="286"/>
      <c r="N36" s="286"/>
      <c r="O36" s="286"/>
      <c r="P36" s="286"/>
      <c r="Q36" s="286"/>
      <c r="R36" s="286"/>
      <c r="S36" s="286"/>
      <c r="T36" s="286"/>
      <c r="U36" s="286"/>
      <c r="V36" s="286"/>
      <c r="W36" s="286"/>
      <c r="X36" s="286"/>
      <c r="Y36" s="286"/>
      <c r="Z36" s="286"/>
      <c r="AA36" s="463"/>
      <c r="AB36" s="734" t="s">
        <v>482</v>
      </c>
      <c r="AC36" s="734" t="s">
        <v>86</v>
      </c>
      <c r="AD36" s="734" t="s">
        <v>484</v>
      </c>
      <c r="AE36" s="962"/>
    </row>
    <row r="37" spans="2:31" s="106" customFormat="1" ht="15.75" customHeight="1">
      <c r="B37" s="448"/>
      <c r="C37" s="944"/>
      <c r="D37" s="944"/>
      <c r="E37" s="944"/>
      <c r="F37" s="451"/>
      <c r="G37" s="463"/>
      <c r="H37" s="286"/>
      <c r="I37" s="437" t="s">
        <v>206</v>
      </c>
      <c r="J37" s="953" t="s">
        <v>1035</v>
      </c>
      <c r="K37" s="954"/>
      <c r="L37" s="954"/>
      <c r="M37" s="954"/>
      <c r="N37" s="954"/>
      <c r="O37" s="954"/>
      <c r="P37" s="954"/>
      <c r="Q37" s="954"/>
      <c r="R37" s="954"/>
      <c r="S37" s="954"/>
      <c r="T37" s="954"/>
      <c r="U37" s="954"/>
      <c r="V37" s="202"/>
      <c r="W37" s="208"/>
      <c r="X37" s="442" t="s">
        <v>215</v>
      </c>
      <c r="Y37" s="286"/>
      <c r="Z37" s="286"/>
      <c r="AA37" s="463"/>
      <c r="AB37" s="668"/>
      <c r="AC37" s="148"/>
      <c r="AD37" s="668"/>
      <c r="AE37" s="427"/>
    </row>
    <row r="38" spans="2:31" s="106" customFormat="1" ht="15.75" customHeight="1">
      <c r="B38" s="448"/>
      <c r="C38" s="944"/>
      <c r="D38" s="944"/>
      <c r="E38" s="944"/>
      <c r="F38" s="451"/>
      <c r="G38" s="463"/>
      <c r="H38" s="286"/>
      <c r="I38" s="780" t="s">
        <v>126</v>
      </c>
      <c r="J38" s="826" t="s">
        <v>505</v>
      </c>
      <c r="K38" s="439"/>
      <c r="L38" s="439"/>
      <c r="M38" s="439"/>
      <c r="N38" s="439"/>
      <c r="O38" s="439"/>
      <c r="P38" s="439"/>
      <c r="Q38" s="439"/>
      <c r="R38" s="439"/>
      <c r="S38" s="439"/>
      <c r="T38" s="439"/>
      <c r="U38" s="439"/>
      <c r="V38" s="205"/>
      <c r="W38" s="211"/>
      <c r="X38" s="297" t="s">
        <v>215</v>
      </c>
      <c r="Y38" s="286"/>
      <c r="Z38" s="957"/>
      <c r="AA38" s="433"/>
      <c r="AB38" s="148" t="s">
        <v>13</v>
      </c>
      <c r="AC38" s="148" t="s">
        <v>86</v>
      </c>
      <c r="AD38" s="148" t="s">
        <v>13</v>
      </c>
      <c r="AE38" s="427"/>
    </row>
    <row r="39" spans="2:31" s="106" customFormat="1" ht="6" customHeight="1">
      <c r="B39" s="899"/>
      <c r="C39" s="900"/>
      <c r="D39" s="900"/>
      <c r="E39" s="900"/>
      <c r="F39" s="949"/>
      <c r="G39" s="303"/>
      <c r="H39" s="439"/>
      <c r="I39" s="439"/>
      <c r="J39" s="439"/>
      <c r="K39" s="439"/>
      <c r="L39" s="439"/>
      <c r="M39" s="439"/>
      <c r="N39" s="439"/>
      <c r="O39" s="439"/>
      <c r="P39" s="439"/>
      <c r="Q39" s="439"/>
      <c r="R39" s="439"/>
      <c r="S39" s="439"/>
      <c r="T39" s="439"/>
      <c r="U39" s="958"/>
      <c r="V39" s="960"/>
      <c r="W39" s="211"/>
      <c r="X39" s="439"/>
      <c r="Y39" s="439"/>
      <c r="Z39" s="439"/>
      <c r="AA39" s="303"/>
      <c r="AB39" s="439"/>
      <c r="AC39" s="439"/>
      <c r="AD39" s="340"/>
      <c r="AE39" s="736"/>
    </row>
    <row r="40" spans="2:31" s="106" customFormat="1" ht="9.75" customHeight="1">
      <c r="B40" s="944"/>
      <c r="C40" s="944"/>
      <c r="D40" s="944"/>
      <c r="E40" s="944"/>
      <c r="F40" s="944"/>
      <c r="G40" s="286"/>
      <c r="H40" s="286"/>
      <c r="I40" s="286"/>
      <c r="J40" s="286"/>
      <c r="K40" s="286"/>
      <c r="L40" s="286"/>
      <c r="M40" s="286"/>
      <c r="N40" s="286"/>
      <c r="O40" s="286"/>
      <c r="P40" s="286"/>
      <c r="Q40" s="286"/>
      <c r="R40" s="286"/>
      <c r="S40" s="286"/>
      <c r="T40" s="286"/>
      <c r="U40" s="957"/>
      <c r="V40" s="961"/>
      <c r="W40" s="148"/>
      <c r="X40" s="286"/>
      <c r="Y40" s="286"/>
      <c r="Z40" s="286"/>
      <c r="AA40" s="286"/>
      <c r="AB40" s="286"/>
      <c r="AC40" s="286"/>
      <c r="AD40" s="286"/>
      <c r="AE40" s="286"/>
    </row>
    <row r="41" spans="2:31" s="106" customFormat="1" ht="13.5" customHeight="1">
      <c r="B41" s="286" t="s">
        <v>1024</v>
      </c>
      <c r="C41" s="944"/>
      <c r="D41" s="944"/>
      <c r="E41" s="944"/>
      <c r="F41" s="944"/>
      <c r="G41" s="286"/>
      <c r="H41" s="286"/>
      <c r="I41" s="286"/>
      <c r="J41" s="286"/>
      <c r="K41" s="286"/>
      <c r="L41" s="286"/>
      <c r="M41" s="286"/>
      <c r="N41" s="286"/>
      <c r="O41" s="286"/>
      <c r="P41" s="286"/>
      <c r="Q41" s="286"/>
      <c r="R41" s="286"/>
      <c r="S41" s="286"/>
      <c r="T41" s="286"/>
      <c r="U41" s="957"/>
      <c r="V41" s="961"/>
      <c r="W41" s="148"/>
      <c r="X41" s="286"/>
      <c r="Y41" s="286"/>
      <c r="Z41" s="286"/>
      <c r="AA41" s="286"/>
      <c r="AB41" s="286"/>
      <c r="AC41" s="286"/>
      <c r="AD41" s="286"/>
      <c r="AE41" s="286"/>
    </row>
    <row r="42" spans="2:31" s="106" customFormat="1">
      <c r="B42" s="828" t="s">
        <v>1026</v>
      </c>
      <c r="C42" s="944"/>
      <c r="D42" s="944"/>
      <c r="E42" s="944"/>
      <c r="F42" s="944"/>
      <c r="G42" s="286"/>
      <c r="H42" s="286"/>
      <c r="I42" s="286"/>
      <c r="J42" s="286"/>
      <c r="K42" s="286"/>
      <c r="L42" s="286"/>
      <c r="M42" s="286"/>
      <c r="N42" s="286"/>
      <c r="O42" s="286"/>
      <c r="P42" s="286"/>
      <c r="Q42" s="286"/>
      <c r="R42" s="286"/>
      <c r="S42" s="286"/>
      <c r="T42" s="286"/>
      <c r="U42" s="957"/>
      <c r="V42" s="961"/>
      <c r="W42" s="148"/>
      <c r="X42" s="286"/>
      <c r="Y42" s="286"/>
      <c r="Z42" s="286"/>
      <c r="AA42" s="286"/>
      <c r="AB42" s="286"/>
      <c r="AC42" s="286"/>
      <c r="AD42" s="286"/>
      <c r="AE42" s="286"/>
    </row>
    <row r="43" spans="2:31" s="106" customFormat="1" ht="4.5" customHeight="1">
      <c r="B43" s="231" t="s">
        <v>570</v>
      </c>
      <c r="C43" s="180"/>
      <c r="D43" s="180"/>
      <c r="E43" s="180"/>
      <c r="F43" s="240"/>
      <c r="G43" s="302"/>
      <c r="H43" s="438"/>
      <c r="I43" s="438"/>
      <c r="J43" s="438"/>
      <c r="K43" s="438"/>
      <c r="L43" s="438"/>
      <c r="M43" s="438"/>
      <c r="N43" s="438"/>
      <c r="O43" s="438"/>
      <c r="P43" s="438"/>
      <c r="Q43" s="438"/>
      <c r="R43" s="438"/>
      <c r="S43" s="438"/>
      <c r="T43" s="438"/>
      <c r="U43" s="438"/>
      <c r="V43" s="210"/>
      <c r="W43" s="210"/>
      <c r="X43" s="438"/>
      <c r="Y43" s="438"/>
      <c r="Z43" s="438"/>
      <c r="AA43" s="302"/>
      <c r="AB43" s="438"/>
      <c r="AC43" s="438"/>
      <c r="AD43" s="339"/>
      <c r="AE43" s="735"/>
    </row>
    <row r="44" spans="2:31" s="106" customFormat="1" ht="13.5" customHeight="1">
      <c r="B44" s="448"/>
      <c r="C44" s="944"/>
      <c r="D44" s="944"/>
      <c r="E44" s="944"/>
      <c r="F44" s="451"/>
      <c r="G44" s="463"/>
      <c r="H44" s="286" t="s">
        <v>275</v>
      </c>
      <c r="I44" s="286"/>
      <c r="J44" s="286"/>
      <c r="K44" s="286"/>
      <c r="L44" s="286"/>
      <c r="M44" s="286"/>
      <c r="N44" s="286"/>
      <c r="O44" s="286"/>
      <c r="P44" s="286"/>
      <c r="Q44" s="286"/>
      <c r="R44" s="286"/>
      <c r="S44" s="286"/>
      <c r="T44" s="286"/>
      <c r="U44" s="286"/>
      <c r="V44" s="148"/>
      <c r="W44" s="148"/>
      <c r="X44" s="286"/>
      <c r="Y44" s="286"/>
      <c r="Z44" s="286"/>
      <c r="AA44" s="463"/>
      <c r="AB44" s="734" t="s">
        <v>482</v>
      </c>
      <c r="AC44" s="734" t="s">
        <v>86</v>
      </c>
      <c r="AD44" s="734" t="s">
        <v>484</v>
      </c>
      <c r="AE44" s="962"/>
    </row>
    <row r="45" spans="2:31" s="106" customFormat="1" ht="15.75" customHeight="1">
      <c r="B45" s="448"/>
      <c r="C45" s="944"/>
      <c r="D45" s="944"/>
      <c r="E45" s="944"/>
      <c r="F45" s="451"/>
      <c r="G45" s="463"/>
      <c r="H45" s="286"/>
      <c r="I45" s="437" t="s">
        <v>206</v>
      </c>
      <c r="J45" s="953" t="s">
        <v>1035</v>
      </c>
      <c r="K45" s="954"/>
      <c r="L45" s="954"/>
      <c r="M45" s="954"/>
      <c r="N45" s="954"/>
      <c r="O45" s="954"/>
      <c r="P45" s="954"/>
      <c r="Q45" s="954"/>
      <c r="R45" s="954"/>
      <c r="S45" s="954"/>
      <c r="T45" s="954"/>
      <c r="U45" s="954"/>
      <c r="V45" s="202"/>
      <c r="W45" s="208"/>
      <c r="X45" s="442" t="s">
        <v>215</v>
      </c>
      <c r="Y45" s="286"/>
      <c r="Z45" s="286"/>
      <c r="AA45" s="463"/>
      <c r="AB45" s="668"/>
      <c r="AC45" s="148"/>
      <c r="AD45" s="668"/>
      <c r="AE45" s="427"/>
    </row>
    <row r="46" spans="2:31" s="106" customFormat="1" ht="15.75" customHeight="1">
      <c r="B46" s="448"/>
      <c r="C46" s="944"/>
      <c r="D46" s="944"/>
      <c r="E46" s="944"/>
      <c r="F46" s="451"/>
      <c r="G46" s="463"/>
      <c r="H46" s="286"/>
      <c r="I46" s="780" t="s">
        <v>126</v>
      </c>
      <c r="J46" s="826" t="s">
        <v>505</v>
      </c>
      <c r="K46" s="439"/>
      <c r="L46" s="439"/>
      <c r="M46" s="439"/>
      <c r="N46" s="439"/>
      <c r="O46" s="439"/>
      <c r="P46" s="439"/>
      <c r="Q46" s="439"/>
      <c r="R46" s="439"/>
      <c r="S46" s="439"/>
      <c r="T46" s="439"/>
      <c r="U46" s="439"/>
      <c r="V46" s="205"/>
      <c r="W46" s="211"/>
      <c r="X46" s="297" t="s">
        <v>215</v>
      </c>
      <c r="Y46" s="286"/>
      <c r="Z46" s="957"/>
      <c r="AA46" s="433"/>
      <c r="AB46" s="148" t="s">
        <v>13</v>
      </c>
      <c r="AC46" s="148" t="s">
        <v>86</v>
      </c>
      <c r="AD46" s="148" t="s">
        <v>13</v>
      </c>
      <c r="AE46" s="427"/>
    </row>
    <row r="47" spans="2:31" s="106" customFormat="1" ht="6" customHeight="1">
      <c r="B47" s="899"/>
      <c r="C47" s="900"/>
      <c r="D47" s="900"/>
      <c r="E47" s="900"/>
      <c r="F47" s="949"/>
      <c r="G47" s="303"/>
      <c r="H47" s="439"/>
      <c r="I47" s="439"/>
      <c r="J47" s="439"/>
      <c r="K47" s="439"/>
      <c r="L47" s="439"/>
      <c r="M47" s="439"/>
      <c r="N47" s="439"/>
      <c r="O47" s="439"/>
      <c r="P47" s="439"/>
      <c r="Q47" s="439"/>
      <c r="R47" s="439"/>
      <c r="S47" s="439"/>
      <c r="T47" s="439"/>
      <c r="U47" s="958"/>
      <c r="V47" s="960"/>
      <c r="W47" s="211"/>
      <c r="X47" s="439"/>
      <c r="Y47" s="439"/>
      <c r="Z47" s="439"/>
      <c r="AA47" s="303"/>
      <c r="AB47" s="439"/>
      <c r="AC47" s="439"/>
      <c r="AD47" s="340"/>
      <c r="AE47" s="736"/>
    </row>
    <row r="48" spans="2:31" s="106" customFormat="1" ht="4.5" customHeight="1">
      <c r="B48" s="231" t="s">
        <v>572</v>
      </c>
      <c r="C48" s="180"/>
      <c r="D48" s="180"/>
      <c r="E48" s="180"/>
      <c r="F48" s="240"/>
      <c r="G48" s="302"/>
      <c r="H48" s="438"/>
      <c r="I48" s="438"/>
      <c r="J48" s="438"/>
      <c r="K48" s="438"/>
      <c r="L48" s="438"/>
      <c r="M48" s="438"/>
      <c r="N48" s="438"/>
      <c r="O48" s="438"/>
      <c r="P48" s="438"/>
      <c r="Q48" s="438"/>
      <c r="R48" s="438"/>
      <c r="S48" s="438"/>
      <c r="T48" s="438"/>
      <c r="U48" s="438"/>
      <c r="V48" s="210"/>
      <c r="W48" s="210"/>
      <c r="X48" s="438"/>
      <c r="Y48" s="438"/>
      <c r="Z48" s="438"/>
      <c r="AA48" s="302"/>
      <c r="AB48" s="438"/>
      <c r="AC48" s="438"/>
      <c r="AD48" s="339"/>
      <c r="AE48" s="735"/>
    </row>
    <row r="49" spans="2:32" s="106" customFormat="1" ht="13.5" customHeight="1">
      <c r="B49" s="448"/>
      <c r="C49" s="944"/>
      <c r="D49" s="944"/>
      <c r="E49" s="944"/>
      <c r="F49" s="451"/>
      <c r="G49" s="463"/>
      <c r="H49" s="286" t="s">
        <v>1029</v>
      </c>
      <c r="I49" s="286"/>
      <c r="J49" s="286"/>
      <c r="K49" s="286"/>
      <c r="L49" s="286"/>
      <c r="M49" s="286"/>
      <c r="N49" s="286"/>
      <c r="O49" s="286"/>
      <c r="P49" s="286"/>
      <c r="Q49" s="286"/>
      <c r="R49" s="286"/>
      <c r="S49" s="286"/>
      <c r="T49" s="286"/>
      <c r="U49" s="286"/>
      <c r="V49" s="148"/>
      <c r="W49" s="148"/>
      <c r="X49" s="286"/>
      <c r="Y49" s="286"/>
      <c r="Z49" s="286"/>
      <c r="AA49" s="463"/>
      <c r="AB49" s="734" t="s">
        <v>482</v>
      </c>
      <c r="AC49" s="734" t="s">
        <v>86</v>
      </c>
      <c r="AD49" s="734" t="s">
        <v>484</v>
      </c>
      <c r="AE49" s="962"/>
      <c r="AF49" s="106"/>
    </row>
    <row r="50" spans="2:32" s="106" customFormat="1">
      <c r="B50" s="448"/>
      <c r="C50" s="944"/>
      <c r="D50" s="944"/>
      <c r="E50" s="944"/>
      <c r="F50" s="451"/>
      <c r="G50" s="463"/>
      <c r="H50" s="286"/>
      <c r="I50" s="437" t="s">
        <v>206</v>
      </c>
      <c r="J50" s="955" t="s">
        <v>421</v>
      </c>
      <c r="K50" s="956"/>
      <c r="L50" s="956"/>
      <c r="M50" s="956"/>
      <c r="N50" s="956"/>
      <c r="O50" s="956"/>
      <c r="P50" s="956"/>
      <c r="Q50" s="956"/>
      <c r="R50" s="956"/>
      <c r="S50" s="956"/>
      <c r="T50" s="956"/>
      <c r="U50" s="956"/>
      <c r="V50" s="437"/>
      <c r="W50" s="202"/>
      <c r="X50" s="442" t="s">
        <v>215</v>
      </c>
      <c r="Y50" s="286"/>
      <c r="Z50" s="286"/>
      <c r="AA50" s="463"/>
      <c r="AB50" s="668"/>
      <c r="AC50" s="148"/>
      <c r="AD50" s="668"/>
      <c r="AE50" s="427"/>
      <c r="AF50" s="106"/>
    </row>
    <row r="51" spans="2:32" s="106" customFormat="1" ht="14.25" customHeight="1">
      <c r="B51" s="448"/>
      <c r="C51" s="944"/>
      <c r="D51" s="944"/>
      <c r="E51" s="944"/>
      <c r="F51" s="451"/>
      <c r="G51" s="463"/>
      <c r="H51" s="286"/>
      <c r="I51" s="780" t="s">
        <v>126</v>
      </c>
      <c r="J51" s="953" t="s">
        <v>300</v>
      </c>
      <c r="K51" s="954"/>
      <c r="L51" s="954"/>
      <c r="M51" s="954"/>
      <c r="N51" s="954"/>
      <c r="O51" s="954"/>
      <c r="P51" s="954"/>
      <c r="Q51" s="954"/>
      <c r="R51" s="954"/>
      <c r="S51" s="954"/>
      <c r="T51" s="954"/>
      <c r="U51" s="954"/>
      <c r="V51" s="437"/>
      <c r="W51" s="202"/>
      <c r="X51" s="297" t="s">
        <v>215</v>
      </c>
      <c r="Y51" s="286"/>
      <c r="Z51" s="957"/>
      <c r="AA51" s="433"/>
      <c r="AB51" s="148" t="s">
        <v>13</v>
      </c>
      <c r="AC51" s="148" t="s">
        <v>86</v>
      </c>
      <c r="AD51" s="148" t="s">
        <v>13</v>
      </c>
      <c r="AE51" s="427"/>
      <c r="AF51" s="106"/>
    </row>
    <row r="52" spans="2:32" s="106" customFormat="1" ht="6" customHeight="1">
      <c r="B52" s="899"/>
      <c r="C52" s="900"/>
      <c r="D52" s="900"/>
      <c r="E52" s="900"/>
      <c r="F52" s="949"/>
      <c r="G52" s="303"/>
      <c r="H52" s="439"/>
      <c r="I52" s="439"/>
      <c r="J52" s="439"/>
      <c r="K52" s="439"/>
      <c r="L52" s="439"/>
      <c r="M52" s="439"/>
      <c r="N52" s="439"/>
      <c r="O52" s="439"/>
      <c r="P52" s="439"/>
      <c r="Q52" s="439"/>
      <c r="R52" s="439"/>
      <c r="S52" s="439"/>
      <c r="T52" s="439"/>
      <c r="U52" s="958"/>
      <c r="V52" s="960"/>
      <c r="W52" s="211"/>
      <c r="X52" s="439"/>
      <c r="Y52" s="439"/>
      <c r="Z52" s="439"/>
      <c r="AA52" s="303"/>
      <c r="AB52" s="439"/>
      <c r="AC52" s="439"/>
      <c r="AD52" s="340"/>
      <c r="AE52" s="736"/>
      <c r="AF52" s="106"/>
    </row>
    <row r="53" spans="2:32" s="106" customFormat="1" ht="4.5" customHeight="1">
      <c r="B53" s="231" t="s">
        <v>526</v>
      </c>
      <c r="C53" s="180"/>
      <c r="D53" s="180"/>
      <c r="E53" s="180"/>
      <c r="F53" s="240"/>
      <c r="G53" s="302"/>
      <c r="H53" s="438"/>
      <c r="I53" s="438"/>
      <c r="J53" s="438"/>
      <c r="K53" s="438"/>
      <c r="L53" s="438"/>
      <c r="M53" s="438"/>
      <c r="N53" s="438"/>
      <c r="O53" s="438"/>
      <c r="P53" s="438"/>
      <c r="Q53" s="438"/>
      <c r="R53" s="438"/>
      <c r="S53" s="438"/>
      <c r="T53" s="438"/>
      <c r="U53" s="438"/>
      <c r="V53" s="210"/>
      <c r="W53" s="210"/>
      <c r="X53" s="438"/>
      <c r="Y53" s="438"/>
      <c r="Z53" s="438"/>
      <c r="AA53" s="302"/>
      <c r="AB53" s="438"/>
      <c r="AC53" s="438"/>
      <c r="AD53" s="339"/>
      <c r="AE53" s="735"/>
      <c r="AF53" s="106"/>
    </row>
    <row r="54" spans="2:32" s="106" customFormat="1" ht="13.5" customHeight="1">
      <c r="B54" s="448"/>
      <c r="C54" s="944"/>
      <c r="D54" s="944"/>
      <c r="E54" s="944"/>
      <c r="F54" s="451"/>
      <c r="G54" s="463"/>
      <c r="H54" s="286" t="s">
        <v>1034</v>
      </c>
      <c r="I54" s="286"/>
      <c r="J54" s="286"/>
      <c r="K54" s="286"/>
      <c r="L54" s="286"/>
      <c r="M54" s="286"/>
      <c r="N54" s="286"/>
      <c r="O54" s="286"/>
      <c r="P54" s="286"/>
      <c r="Q54" s="286"/>
      <c r="R54" s="286"/>
      <c r="S54" s="286"/>
      <c r="T54" s="286"/>
      <c r="U54" s="286"/>
      <c r="V54" s="148"/>
      <c r="W54" s="148"/>
      <c r="X54" s="286"/>
      <c r="Y54" s="286"/>
      <c r="Z54" s="286"/>
      <c r="AA54" s="463"/>
      <c r="AB54" s="734" t="s">
        <v>482</v>
      </c>
      <c r="AC54" s="734" t="s">
        <v>86</v>
      </c>
      <c r="AD54" s="734" t="s">
        <v>484</v>
      </c>
      <c r="AE54" s="962"/>
      <c r="AF54" s="106"/>
    </row>
    <row r="55" spans="2:32" s="106" customFormat="1" ht="30" customHeight="1">
      <c r="B55" s="448"/>
      <c r="C55" s="944"/>
      <c r="D55" s="944"/>
      <c r="E55" s="944"/>
      <c r="F55" s="451"/>
      <c r="G55" s="463"/>
      <c r="H55" s="286"/>
      <c r="I55" s="437" t="s">
        <v>206</v>
      </c>
      <c r="J55" s="955" t="s">
        <v>956</v>
      </c>
      <c r="K55" s="956"/>
      <c r="L55" s="956"/>
      <c r="M55" s="956"/>
      <c r="N55" s="956"/>
      <c r="O55" s="956"/>
      <c r="P55" s="956"/>
      <c r="Q55" s="956"/>
      <c r="R55" s="956"/>
      <c r="S55" s="956"/>
      <c r="T55" s="956"/>
      <c r="U55" s="956"/>
      <c r="V55" s="437"/>
      <c r="W55" s="202"/>
      <c r="X55" s="442" t="s">
        <v>215</v>
      </c>
      <c r="Y55" s="286"/>
      <c r="Z55" s="286"/>
      <c r="AA55" s="463"/>
      <c r="AB55" s="286"/>
      <c r="AC55" s="286"/>
      <c r="AD55" s="421"/>
      <c r="AE55" s="427"/>
      <c r="AF55" s="106"/>
    </row>
    <row r="56" spans="2:32" s="106" customFormat="1" ht="33" customHeight="1">
      <c r="B56" s="448"/>
      <c r="C56" s="944"/>
      <c r="D56" s="944"/>
      <c r="E56" s="944"/>
      <c r="F56" s="451"/>
      <c r="G56" s="463"/>
      <c r="H56" s="286"/>
      <c r="I56" s="780" t="s">
        <v>126</v>
      </c>
      <c r="J56" s="953" t="s">
        <v>1037</v>
      </c>
      <c r="K56" s="954"/>
      <c r="L56" s="954"/>
      <c r="M56" s="954"/>
      <c r="N56" s="954"/>
      <c r="O56" s="954"/>
      <c r="P56" s="954"/>
      <c r="Q56" s="954"/>
      <c r="R56" s="954"/>
      <c r="S56" s="954"/>
      <c r="T56" s="954"/>
      <c r="U56" s="954"/>
      <c r="V56" s="437"/>
      <c r="W56" s="202"/>
      <c r="X56" s="297" t="s">
        <v>215</v>
      </c>
      <c r="Y56" s="286"/>
      <c r="Z56" s="957"/>
      <c r="AA56" s="433"/>
      <c r="AB56" s="148" t="s">
        <v>13</v>
      </c>
      <c r="AC56" s="148" t="s">
        <v>86</v>
      </c>
      <c r="AD56" s="148" t="s">
        <v>13</v>
      </c>
      <c r="AE56" s="427"/>
      <c r="AF56" s="106"/>
    </row>
    <row r="57" spans="2:32" s="106" customFormat="1" ht="6" customHeight="1">
      <c r="B57" s="899"/>
      <c r="C57" s="900"/>
      <c r="D57" s="900"/>
      <c r="E57" s="900"/>
      <c r="F57" s="949"/>
      <c r="G57" s="303"/>
      <c r="H57" s="439"/>
      <c r="I57" s="439"/>
      <c r="J57" s="439"/>
      <c r="K57" s="439"/>
      <c r="L57" s="439"/>
      <c r="M57" s="439"/>
      <c r="N57" s="439"/>
      <c r="O57" s="439"/>
      <c r="P57" s="439"/>
      <c r="Q57" s="439"/>
      <c r="R57" s="439"/>
      <c r="S57" s="439"/>
      <c r="T57" s="439"/>
      <c r="U57" s="958"/>
      <c r="V57" s="958"/>
      <c r="W57" s="439"/>
      <c r="X57" s="439"/>
      <c r="Y57" s="439"/>
      <c r="Z57" s="439"/>
      <c r="AA57" s="303"/>
      <c r="AB57" s="439"/>
      <c r="AC57" s="439"/>
      <c r="AD57" s="340"/>
      <c r="AE57" s="736"/>
      <c r="AF57" s="106"/>
    </row>
    <row r="58" spans="2:32" s="106" customFormat="1" ht="6" customHeight="1">
      <c r="B58" s="944"/>
      <c r="C58" s="944"/>
      <c r="D58" s="944"/>
      <c r="E58" s="944"/>
      <c r="F58" s="944"/>
      <c r="G58" s="286"/>
      <c r="H58" s="286"/>
      <c r="I58" s="286"/>
      <c r="J58" s="286"/>
      <c r="K58" s="286"/>
      <c r="L58" s="286"/>
      <c r="M58" s="286"/>
      <c r="N58" s="286"/>
      <c r="O58" s="286"/>
      <c r="P58" s="286"/>
      <c r="Q58" s="286"/>
      <c r="R58" s="286"/>
      <c r="S58" s="286"/>
      <c r="T58" s="286"/>
      <c r="U58" s="957"/>
      <c r="V58" s="957"/>
      <c r="W58" s="286"/>
      <c r="X58" s="286"/>
      <c r="Y58" s="286"/>
      <c r="Z58" s="286"/>
      <c r="AA58" s="286"/>
      <c r="AB58" s="286"/>
      <c r="AC58" s="286"/>
      <c r="AD58" s="286"/>
      <c r="AE58" s="286"/>
      <c r="AF58" s="106"/>
    </row>
    <row r="59" spans="2:32" s="106" customFormat="1" ht="13.5" customHeight="1">
      <c r="B59" s="945" t="s">
        <v>1027</v>
      </c>
      <c r="C59" s="946"/>
      <c r="D59" s="947" t="s">
        <v>573</v>
      </c>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286"/>
    </row>
    <row r="60" spans="2:32" s="106" customFormat="1" ht="37.5" customHeight="1">
      <c r="B60" s="945" t="s">
        <v>1028</v>
      </c>
      <c r="C60" s="946"/>
      <c r="D60" s="948" t="s">
        <v>1030</v>
      </c>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c r="AE60" s="948"/>
      <c r="AF60" s="286"/>
    </row>
    <row r="61" spans="2:32" s="106" customFormat="1" ht="32.25" customHeight="1">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286"/>
    </row>
    <row r="62" spans="2:32" s="106" customFormat="1">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86"/>
    </row>
    <row r="63" spans="2:32" s="104" customFormat="1">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2:3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row>
    <row r="65" spans="2:31">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row>
    <row r="66" spans="2:31" s="104" customFormat="1">
      <c r="B66" s="278"/>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row>
    <row r="67" spans="2:31" s="104" customFormat="1" ht="13.5" customHeight="1">
      <c r="B67" s="278"/>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row>
    <row r="68" spans="2:31" s="104" customFormat="1" ht="13.5" customHeight="1">
      <c r="B68" s="278"/>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row>
    <row r="69" spans="2:31" s="104" customFormat="1">
      <c r="B69" s="278"/>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row>
    <row r="70" spans="2:31" s="104" customFormat="1">
      <c r="B70" s="278"/>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row>
    <row r="71" spans="2:31" s="104" customFormat="1">
      <c r="B71" s="278"/>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row>
    <row r="72" spans="2:31" ht="156" customHeight="1"/>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7"/>
  <dataValidations count="1">
    <dataValidation type="list" allowBlank="1" showDropDown="0"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heetViews>
  <sheetFormatPr defaultRowHeight="13.5"/>
  <cols>
    <col min="1" max="1" width="3.83203125" style="348" customWidth="1"/>
    <col min="2" max="2" width="20.6640625" style="348" customWidth="1"/>
    <col min="3" max="3" width="3.75" style="348" customWidth="1"/>
    <col min="4" max="4" width="38.33203125" style="348" customWidth="1"/>
    <col min="5" max="5" width="3.875" style="348" customWidth="1"/>
    <col min="6" max="6" width="41.6640625" style="348" customWidth="1"/>
    <col min="7" max="7" width="4.125" style="348" customWidth="1"/>
    <col min="8" max="8" width="2.75" style="348" customWidth="1"/>
    <col min="9" max="16384" width="9" style="348" customWidth="1"/>
  </cols>
  <sheetData>
    <row r="1" spans="1:6">
      <c r="A1" s="348" t="s">
        <v>1477</v>
      </c>
    </row>
    <row r="2" spans="1:6" s="964" customFormat="1" ht="29.25" customHeight="1">
      <c r="A2" s="965" t="s">
        <v>488</v>
      </c>
    </row>
    <row r="3" spans="1:6" ht="19.5" customHeight="1">
      <c r="B3" s="348" t="s">
        <v>120</v>
      </c>
    </row>
    <row r="5" spans="1:6" ht="19.5" customHeight="1">
      <c r="B5" s="966" t="s">
        <v>143</v>
      </c>
      <c r="C5" s="972"/>
      <c r="D5" s="972"/>
      <c r="E5" s="972"/>
      <c r="F5" s="972"/>
    </row>
    <row r="7" spans="1:6" ht="6" customHeight="1"/>
    <row r="8" spans="1:6" ht="21" customHeight="1">
      <c r="B8" s="966" t="s">
        <v>262</v>
      </c>
      <c r="C8" s="973"/>
      <c r="D8" s="976"/>
    </row>
    <row r="10" spans="1:6" ht="62.25" customHeight="1">
      <c r="B10" s="966"/>
      <c r="C10" s="974" t="s">
        <v>293</v>
      </c>
      <c r="D10" s="967"/>
      <c r="E10" s="974" t="s">
        <v>368</v>
      </c>
      <c r="F10" s="967"/>
    </row>
    <row r="11" spans="1:6" ht="30" customHeight="1">
      <c r="B11" s="967" t="s">
        <v>490</v>
      </c>
      <c r="C11" s="973"/>
      <c r="D11" s="976"/>
      <c r="E11" s="973"/>
      <c r="F11" s="976"/>
    </row>
    <row r="12" spans="1:6" ht="30" customHeight="1">
      <c r="B12" s="967" t="s">
        <v>486</v>
      </c>
      <c r="C12" s="973"/>
      <c r="D12" s="976"/>
      <c r="E12" s="973"/>
      <c r="F12" s="976"/>
    </row>
    <row r="13" spans="1:6" ht="30" customHeight="1">
      <c r="B13" s="967" t="s">
        <v>491</v>
      </c>
      <c r="C13" s="973"/>
      <c r="D13" s="976"/>
      <c r="E13" s="973"/>
      <c r="F13" s="976"/>
    </row>
    <row r="14" spans="1:6" ht="30" customHeight="1">
      <c r="B14" s="967" t="s">
        <v>28</v>
      </c>
      <c r="C14" s="973"/>
      <c r="D14" s="976"/>
      <c r="E14" s="973"/>
      <c r="F14" s="976"/>
    </row>
    <row r="15" spans="1:6" ht="30" customHeight="1">
      <c r="B15" s="967" t="s">
        <v>179</v>
      </c>
      <c r="C15" s="973"/>
      <c r="D15" s="976"/>
      <c r="E15" s="973"/>
      <c r="F15" s="976"/>
    </row>
    <row r="16" spans="1:6" ht="30" customHeight="1">
      <c r="B16" s="967" t="s">
        <v>286</v>
      </c>
      <c r="C16" s="973"/>
      <c r="D16" s="976"/>
      <c r="E16" s="973"/>
      <c r="F16" s="976"/>
    </row>
    <row r="17" spans="1:8" ht="30" customHeight="1">
      <c r="B17" s="967" t="s">
        <v>288</v>
      </c>
      <c r="C17" s="973"/>
      <c r="D17" s="976"/>
      <c r="E17" s="973"/>
      <c r="F17" s="976"/>
    </row>
    <row r="18" spans="1:8" ht="30" customHeight="1">
      <c r="B18" s="967" t="s">
        <v>358</v>
      </c>
      <c r="C18" s="973"/>
      <c r="D18" s="976"/>
      <c r="E18" s="973"/>
      <c r="F18" s="976"/>
    </row>
    <row r="19" spans="1:8" ht="30" customHeight="1">
      <c r="B19" s="967" t="s">
        <v>69</v>
      </c>
      <c r="C19" s="973"/>
      <c r="D19" s="976"/>
      <c r="E19" s="973"/>
      <c r="F19" s="976"/>
    </row>
    <row r="20" spans="1:8" ht="30" customHeight="1">
      <c r="B20" s="967" t="s">
        <v>63</v>
      </c>
      <c r="C20" s="973"/>
      <c r="D20" s="976"/>
      <c r="E20" s="973"/>
      <c r="F20" s="976"/>
    </row>
    <row r="21" spans="1:8" ht="30" customHeight="1">
      <c r="B21" s="967" t="s">
        <v>294</v>
      </c>
      <c r="C21" s="973"/>
      <c r="D21" s="976"/>
      <c r="E21" s="973"/>
      <c r="F21" s="976"/>
    </row>
    <row r="22" spans="1:8" ht="36" customHeight="1">
      <c r="B22" s="967" t="s">
        <v>492</v>
      </c>
      <c r="C22" s="967" t="s">
        <v>442</v>
      </c>
      <c r="D22" s="966">
        <f>SUM(C11:D21)</f>
        <v>0</v>
      </c>
      <c r="E22" s="967" t="s">
        <v>75</v>
      </c>
      <c r="F22" s="966">
        <f>SUM(E11:F21)</f>
        <v>0</v>
      </c>
    </row>
    <row r="24" spans="1:8" ht="40" customHeight="1">
      <c r="B24" s="968" t="s">
        <v>496</v>
      </c>
      <c r="C24" s="975"/>
      <c r="D24" s="977" t="e">
        <f>F22/D22</f>
        <v>#DIV/0!</v>
      </c>
    </row>
    <row r="26" spans="1:8" ht="20" customHeight="1">
      <c r="A26" s="762" t="s">
        <v>82</v>
      </c>
      <c r="B26" s="969" t="s">
        <v>497</v>
      </c>
    </row>
    <row r="27" spans="1:8" ht="19" customHeight="1">
      <c r="A27" s="762"/>
      <c r="B27" s="969" t="s">
        <v>502</v>
      </c>
    </row>
    <row r="28" spans="1:8" ht="19" customHeight="1">
      <c r="A28" s="762"/>
      <c r="B28" s="969" t="s">
        <v>196</v>
      </c>
    </row>
    <row r="29" spans="1:8" ht="19" customHeight="1">
      <c r="A29" s="762"/>
      <c r="B29" s="969" t="s">
        <v>235</v>
      </c>
    </row>
    <row r="30" spans="1:8" ht="19" customHeight="1">
      <c r="A30" s="762"/>
      <c r="B30" s="969" t="s">
        <v>317</v>
      </c>
    </row>
    <row r="31" spans="1:8">
      <c r="A31" s="762" t="s">
        <v>82</v>
      </c>
      <c r="B31" s="970" t="s">
        <v>176</v>
      </c>
      <c r="C31" s="971"/>
      <c r="D31" s="971"/>
      <c r="E31" s="971"/>
      <c r="F31" s="971"/>
      <c r="G31" s="971"/>
      <c r="H31" s="971"/>
    </row>
    <row r="32" spans="1:8" ht="30" customHeight="1">
      <c r="B32" s="971"/>
      <c r="C32" s="971"/>
      <c r="D32" s="971"/>
      <c r="E32" s="971"/>
      <c r="F32" s="971"/>
      <c r="G32" s="971"/>
      <c r="H32" s="971"/>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111" zoomScaleSheetLayoutView="111" workbookViewId="0"/>
  </sheetViews>
  <sheetFormatPr defaultRowHeight="13.5"/>
  <cols>
    <col min="1" max="1" width="2.25" style="445" customWidth="1"/>
    <col min="2" max="6" width="4.125" style="445" customWidth="1"/>
    <col min="7" max="14" width="6.83203125" style="445" customWidth="1"/>
    <col min="15" max="15" width="3.125" style="445" customWidth="1"/>
    <col min="16" max="16" width="2.625" style="445" customWidth="1"/>
    <col min="17" max="17" width="2.125" style="445" customWidth="1"/>
    <col min="18" max="18" width="5.125" style="445" customWidth="1"/>
    <col min="19" max="19" width="3.5" style="445" customWidth="1"/>
    <col min="20" max="25" width="3.83203125" style="445" customWidth="1"/>
    <col min="26" max="26" width="3" style="445" customWidth="1"/>
    <col min="27" max="16384" width="9" style="445" customWidth="1"/>
  </cols>
  <sheetData>
    <row r="1" spans="2:25">
      <c r="B1" s="445" t="s">
        <v>1356</v>
      </c>
    </row>
    <row r="2" spans="2:25">
      <c r="R2" s="445" t="s">
        <v>148</v>
      </c>
      <c r="S2" s="1002"/>
      <c r="T2" s="445" t="s">
        <v>361</v>
      </c>
      <c r="U2" s="1002"/>
      <c r="V2" s="445" t="s">
        <v>267</v>
      </c>
      <c r="W2" s="1002"/>
      <c r="X2" s="445" t="s">
        <v>519</v>
      </c>
    </row>
    <row r="3" spans="2:25" ht="24" customHeight="1">
      <c r="C3" s="982" t="s">
        <v>315</v>
      </c>
      <c r="D3" s="982"/>
      <c r="E3" s="982"/>
      <c r="F3" s="982"/>
      <c r="G3" s="982"/>
      <c r="H3" s="982"/>
      <c r="I3" s="982"/>
      <c r="J3" s="982"/>
      <c r="K3" s="982"/>
      <c r="L3" s="982"/>
      <c r="M3" s="982"/>
      <c r="N3" s="982"/>
      <c r="O3" s="982"/>
      <c r="P3" s="982"/>
      <c r="Q3" s="982"/>
      <c r="R3" s="982"/>
      <c r="S3" s="982"/>
      <c r="T3" s="982"/>
      <c r="U3" s="982"/>
      <c r="V3" s="982"/>
    </row>
    <row r="5" spans="2:25">
      <c r="B5" s="445" t="s">
        <v>504</v>
      </c>
    </row>
    <row r="6" spans="2:25">
      <c r="L6" s="105" t="s">
        <v>15</v>
      </c>
      <c r="M6" s="105"/>
      <c r="N6" s="105"/>
      <c r="O6" s="230"/>
      <c r="P6" s="230"/>
      <c r="Q6" s="230"/>
      <c r="R6" s="230"/>
      <c r="S6" s="230"/>
      <c r="T6" s="230"/>
      <c r="U6" s="230"/>
      <c r="V6" s="230"/>
      <c r="W6" s="230"/>
      <c r="X6" s="230"/>
      <c r="Y6" s="230"/>
    </row>
    <row r="7" spans="2:25">
      <c r="L7" s="105" t="s">
        <v>439</v>
      </c>
      <c r="M7" s="105"/>
      <c r="N7" s="105"/>
      <c r="O7" s="230"/>
      <c r="P7" s="230"/>
      <c r="Q7" s="230"/>
      <c r="R7" s="230"/>
      <c r="S7" s="230"/>
      <c r="T7" s="230"/>
      <c r="U7" s="230"/>
      <c r="V7" s="230"/>
      <c r="W7" s="230"/>
      <c r="X7" s="230"/>
      <c r="Y7" s="230"/>
    </row>
    <row r="8" spans="2:25">
      <c r="L8" s="105" t="s">
        <v>243</v>
      </c>
      <c r="M8" s="105"/>
      <c r="N8" s="225"/>
      <c r="O8" s="105"/>
      <c r="P8" s="105"/>
      <c r="Q8" s="230"/>
      <c r="R8" s="230"/>
      <c r="S8" s="230"/>
      <c r="T8" s="230"/>
      <c r="U8" s="230"/>
      <c r="V8" s="230"/>
      <c r="W8" s="230"/>
      <c r="X8" s="230"/>
      <c r="Y8" s="230"/>
    </row>
    <row r="9" spans="2:25">
      <c r="L9" s="105" t="s">
        <v>287</v>
      </c>
      <c r="M9" s="105"/>
      <c r="N9" s="225"/>
      <c r="O9" s="105"/>
      <c r="P9" s="105"/>
      <c r="Q9" s="230"/>
      <c r="R9" s="230"/>
      <c r="S9" s="230"/>
      <c r="T9" s="230"/>
      <c r="U9" s="230"/>
      <c r="V9" s="230"/>
      <c r="W9" s="230"/>
      <c r="X9" s="230"/>
      <c r="Y9" s="230"/>
    </row>
    <row r="10" spans="2:25">
      <c r="L10" s="105"/>
      <c r="M10" s="105"/>
      <c r="N10" s="225"/>
      <c r="O10" s="105"/>
      <c r="P10" s="105"/>
      <c r="Q10" s="107"/>
      <c r="R10" s="107"/>
      <c r="S10" s="107"/>
      <c r="T10" s="107"/>
      <c r="U10" s="107"/>
      <c r="V10" s="107"/>
      <c r="W10" s="107"/>
      <c r="X10" s="107"/>
      <c r="Y10" s="107"/>
    </row>
    <row r="11" spans="2:25">
      <c r="C11" s="445" t="s">
        <v>511</v>
      </c>
    </row>
    <row r="13" spans="2:25" ht="21.75" customHeight="1">
      <c r="B13" s="778" t="s">
        <v>204</v>
      </c>
      <c r="C13" s="202" t="s">
        <v>513</v>
      </c>
      <c r="D13" s="208"/>
      <c r="E13" s="208"/>
      <c r="F13" s="226"/>
      <c r="G13" s="202" t="s">
        <v>425</v>
      </c>
      <c r="H13" s="208"/>
      <c r="I13" s="208"/>
      <c r="J13" s="208"/>
      <c r="K13" s="208"/>
      <c r="L13" s="208"/>
      <c r="M13" s="208"/>
      <c r="N13" s="226"/>
      <c r="O13" s="202" t="s">
        <v>518</v>
      </c>
      <c r="P13" s="208"/>
      <c r="Q13" s="208"/>
      <c r="R13" s="208"/>
      <c r="S13" s="226"/>
      <c r="T13" s="202" t="s">
        <v>158</v>
      </c>
      <c r="U13" s="208"/>
      <c r="V13" s="208"/>
      <c r="W13" s="208"/>
      <c r="X13" s="208"/>
      <c r="Y13" s="226"/>
    </row>
    <row r="14" spans="2:25">
      <c r="B14" s="978" t="s">
        <v>510</v>
      </c>
      <c r="C14" s="983" t="s">
        <v>332</v>
      </c>
      <c r="D14" s="986"/>
      <c r="E14" s="986"/>
      <c r="F14" s="989"/>
      <c r="G14" s="992" t="s">
        <v>183</v>
      </c>
      <c r="H14" s="995"/>
      <c r="I14" s="995"/>
      <c r="J14" s="995"/>
      <c r="K14" s="995"/>
      <c r="L14" s="995"/>
      <c r="M14" s="995"/>
      <c r="N14" s="998"/>
      <c r="O14" s="1000" t="s">
        <v>389</v>
      </c>
      <c r="P14" s="1001"/>
      <c r="Q14" s="1001"/>
      <c r="R14" s="1001"/>
      <c r="S14" s="1003"/>
      <c r="T14" s="994">
        <v>3</v>
      </c>
      <c r="U14" s="997"/>
      <c r="V14" s="1005" t="s">
        <v>361</v>
      </c>
      <c r="W14" s="997">
        <v>0</v>
      </c>
      <c r="X14" s="997"/>
      <c r="Y14" s="1006" t="s">
        <v>520</v>
      </c>
    </row>
    <row r="15" spans="2:25">
      <c r="B15" s="979"/>
      <c r="C15" s="984"/>
      <c r="D15" s="987"/>
      <c r="E15" s="987"/>
      <c r="F15" s="990"/>
      <c r="G15" s="992" t="s">
        <v>278</v>
      </c>
      <c r="H15" s="995"/>
      <c r="I15" s="995"/>
      <c r="J15" s="995"/>
      <c r="K15" s="995"/>
      <c r="L15" s="995"/>
      <c r="M15" s="995"/>
      <c r="N15" s="998"/>
      <c r="O15" s="1000" t="s">
        <v>389</v>
      </c>
      <c r="P15" s="1001"/>
      <c r="Q15" s="1001"/>
      <c r="R15" s="1001"/>
      <c r="S15" s="1003"/>
      <c r="T15" s="994">
        <v>2</v>
      </c>
      <c r="U15" s="997"/>
      <c r="V15" s="1005" t="s">
        <v>361</v>
      </c>
      <c r="W15" s="997">
        <v>0</v>
      </c>
      <c r="X15" s="997"/>
      <c r="Y15" s="1006" t="s">
        <v>520</v>
      </c>
    </row>
    <row r="16" spans="2:25">
      <c r="B16" s="979"/>
      <c r="C16" s="984"/>
      <c r="D16" s="987"/>
      <c r="E16" s="987"/>
      <c r="F16" s="990"/>
      <c r="G16" s="993" t="s">
        <v>517</v>
      </c>
      <c r="H16" s="996"/>
      <c r="I16" s="996"/>
      <c r="J16" s="996"/>
      <c r="K16" s="996"/>
      <c r="L16" s="996"/>
      <c r="M16" s="996"/>
      <c r="N16" s="999"/>
      <c r="O16" s="1000" t="s">
        <v>389</v>
      </c>
      <c r="P16" s="1001"/>
      <c r="Q16" s="1001"/>
      <c r="R16" s="1001"/>
      <c r="S16" s="1003"/>
      <c r="T16" s="994">
        <v>3</v>
      </c>
      <c r="U16" s="997"/>
      <c r="V16" s="1005" t="s">
        <v>361</v>
      </c>
      <c r="W16" s="997">
        <v>6</v>
      </c>
      <c r="X16" s="997"/>
      <c r="Y16" s="1006" t="s">
        <v>520</v>
      </c>
    </row>
    <row r="17" spans="2:25">
      <c r="B17" s="979"/>
      <c r="C17" s="984"/>
      <c r="D17" s="987"/>
      <c r="E17" s="987"/>
      <c r="F17" s="990"/>
      <c r="G17" s="992"/>
      <c r="H17" s="995"/>
      <c r="I17" s="995"/>
      <c r="J17" s="995"/>
      <c r="K17" s="995"/>
      <c r="L17" s="995"/>
      <c r="M17" s="995"/>
      <c r="N17" s="998"/>
      <c r="O17" s="1000"/>
      <c r="P17" s="1001"/>
      <c r="Q17" s="1001"/>
      <c r="R17" s="1001"/>
      <c r="S17" s="1003"/>
      <c r="T17" s="994"/>
      <c r="U17" s="997"/>
      <c r="V17" s="1005" t="s">
        <v>361</v>
      </c>
      <c r="W17" s="997"/>
      <c r="X17" s="997"/>
      <c r="Y17" s="1006" t="s">
        <v>520</v>
      </c>
    </row>
    <row r="18" spans="2:25" ht="21.75" customHeight="1">
      <c r="B18" s="980"/>
      <c r="C18" s="985"/>
      <c r="D18" s="988"/>
      <c r="E18" s="988"/>
      <c r="F18" s="991"/>
      <c r="G18" s="994" t="s">
        <v>181</v>
      </c>
      <c r="H18" s="997"/>
      <c r="I18" s="997"/>
      <c r="J18" s="997"/>
      <c r="K18" s="997"/>
      <c r="L18" s="997"/>
      <c r="M18" s="997"/>
      <c r="N18" s="997"/>
      <c r="O18" s="997"/>
      <c r="P18" s="997"/>
      <c r="Q18" s="997"/>
      <c r="R18" s="997"/>
      <c r="S18" s="1004"/>
      <c r="T18" s="994">
        <v>8</v>
      </c>
      <c r="U18" s="997"/>
      <c r="V18" s="1005" t="s">
        <v>361</v>
      </c>
      <c r="W18" s="997">
        <v>6</v>
      </c>
      <c r="X18" s="997"/>
      <c r="Y18" s="1006" t="s">
        <v>520</v>
      </c>
    </row>
    <row r="19" spans="2:25">
      <c r="B19" s="779">
        <v>1</v>
      </c>
      <c r="C19" s="204"/>
      <c r="D19" s="210"/>
      <c r="E19" s="210"/>
      <c r="F19" s="222"/>
      <c r="G19" s="872"/>
      <c r="H19" s="251"/>
      <c r="I19" s="251"/>
      <c r="J19" s="251"/>
      <c r="K19" s="251"/>
      <c r="L19" s="251"/>
      <c r="M19" s="251"/>
      <c r="N19" s="877"/>
      <c r="O19" s="203"/>
      <c r="P19" s="209"/>
      <c r="Q19" s="209"/>
      <c r="R19" s="209"/>
      <c r="S19" s="227"/>
      <c r="T19" s="202"/>
      <c r="U19" s="208"/>
      <c r="V19" s="420" t="s">
        <v>361</v>
      </c>
      <c r="W19" s="208"/>
      <c r="X19" s="208"/>
      <c r="Y19" s="426" t="s">
        <v>162</v>
      </c>
    </row>
    <row r="20" spans="2:25">
      <c r="B20" s="981"/>
      <c r="C20" s="414"/>
      <c r="D20" s="148"/>
      <c r="E20" s="148"/>
      <c r="F20" s="469"/>
      <c r="G20" s="872"/>
      <c r="H20" s="251"/>
      <c r="I20" s="251"/>
      <c r="J20" s="251"/>
      <c r="K20" s="251"/>
      <c r="L20" s="251"/>
      <c r="M20" s="251"/>
      <c r="N20" s="877"/>
      <c r="O20" s="203"/>
      <c r="P20" s="209"/>
      <c r="Q20" s="209"/>
      <c r="R20" s="209"/>
      <c r="S20" s="227"/>
      <c r="T20" s="202"/>
      <c r="U20" s="208"/>
      <c r="V20" s="420" t="s">
        <v>361</v>
      </c>
      <c r="W20" s="208"/>
      <c r="X20" s="208"/>
      <c r="Y20" s="426" t="s">
        <v>162</v>
      </c>
    </row>
    <row r="21" spans="2:25">
      <c r="B21" s="981"/>
      <c r="C21" s="414"/>
      <c r="D21" s="148"/>
      <c r="E21" s="148"/>
      <c r="F21" s="469"/>
      <c r="G21" s="872"/>
      <c r="H21" s="251"/>
      <c r="I21" s="251"/>
      <c r="J21" s="251"/>
      <c r="K21" s="251"/>
      <c r="L21" s="251"/>
      <c r="M21" s="251"/>
      <c r="N21" s="877"/>
      <c r="O21" s="203"/>
      <c r="P21" s="209"/>
      <c r="Q21" s="209"/>
      <c r="R21" s="209"/>
      <c r="S21" s="227"/>
      <c r="T21" s="202"/>
      <c r="U21" s="208"/>
      <c r="V21" s="420" t="s">
        <v>361</v>
      </c>
      <c r="W21" s="208"/>
      <c r="X21" s="208"/>
      <c r="Y21" s="426" t="s">
        <v>162</v>
      </c>
    </row>
    <row r="22" spans="2:25">
      <c r="B22" s="981"/>
      <c r="C22" s="414"/>
      <c r="D22" s="148"/>
      <c r="E22" s="148"/>
      <c r="F22" s="469"/>
      <c r="G22" s="872"/>
      <c r="H22" s="251"/>
      <c r="I22" s="251"/>
      <c r="J22" s="251"/>
      <c r="K22" s="251"/>
      <c r="L22" s="251"/>
      <c r="M22" s="251"/>
      <c r="N22" s="877"/>
      <c r="O22" s="203"/>
      <c r="P22" s="209"/>
      <c r="Q22" s="209"/>
      <c r="R22" s="209"/>
      <c r="S22" s="227"/>
      <c r="T22" s="202"/>
      <c r="U22" s="208"/>
      <c r="V22" s="420" t="s">
        <v>361</v>
      </c>
      <c r="W22" s="208"/>
      <c r="X22" s="208"/>
      <c r="Y22" s="426" t="s">
        <v>162</v>
      </c>
    </row>
    <row r="23" spans="2:25">
      <c r="B23" s="780"/>
      <c r="C23" s="205"/>
      <c r="D23" s="211"/>
      <c r="E23" s="211"/>
      <c r="F23" s="223"/>
      <c r="G23" s="202" t="s">
        <v>181</v>
      </c>
      <c r="H23" s="208"/>
      <c r="I23" s="208"/>
      <c r="J23" s="208"/>
      <c r="K23" s="208"/>
      <c r="L23" s="208"/>
      <c r="M23" s="208"/>
      <c r="N23" s="208"/>
      <c r="O23" s="208"/>
      <c r="P23" s="208"/>
      <c r="Q23" s="208"/>
      <c r="R23" s="208"/>
      <c r="S23" s="226"/>
      <c r="T23" s="202"/>
      <c r="U23" s="208"/>
      <c r="V23" s="420" t="s">
        <v>361</v>
      </c>
      <c r="W23" s="208"/>
      <c r="X23" s="208"/>
      <c r="Y23" s="426" t="s">
        <v>162</v>
      </c>
    </row>
    <row r="24" spans="2:25">
      <c r="B24" s="779">
        <v>2</v>
      </c>
      <c r="C24" s="204"/>
      <c r="D24" s="210"/>
      <c r="E24" s="210"/>
      <c r="F24" s="222"/>
      <c r="G24" s="872"/>
      <c r="H24" s="251"/>
      <c r="I24" s="251"/>
      <c r="J24" s="251"/>
      <c r="K24" s="251"/>
      <c r="L24" s="251"/>
      <c r="M24" s="251"/>
      <c r="N24" s="877"/>
      <c r="O24" s="203"/>
      <c r="P24" s="209"/>
      <c r="Q24" s="209"/>
      <c r="R24" s="209"/>
      <c r="S24" s="227"/>
      <c r="T24" s="202"/>
      <c r="U24" s="208"/>
      <c r="V24" s="420" t="s">
        <v>361</v>
      </c>
      <c r="W24" s="208"/>
      <c r="X24" s="208"/>
      <c r="Y24" s="426" t="s">
        <v>162</v>
      </c>
    </row>
    <row r="25" spans="2:25">
      <c r="B25" s="981"/>
      <c r="C25" s="414"/>
      <c r="D25" s="148"/>
      <c r="E25" s="148"/>
      <c r="F25" s="469"/>
      <c r="G25" s="872"/>
      <c r="H25" s="251"/>
      <c r="I25" s="251"/>
      <c r="J25" s="251"/>
      <c r="K25" s="251"/>
      <c r="L25" s="251"/>
      <c r="M25" s="251"/>
      <c r="N25" s="877"/>
      <c r="O25" s="203"/>
      <c r="P25" s="209"/>
      <c r="Q25" s="209"/>
      <c r="R25" s="209"/>
      <c r="S25" s="227"/>
      <c r="T25" s="202"/>
      <c r="U25" s="208"/>
      <c r="V25" s="420" t="s">
        <v>361</v>
      </c>
      <c r="W25" s="208"/>
      <c r="X25" s="208"/>
      <c r="Y25" s="426" t="s">
        <v>162</v>
      </c>
    </row>
    <row r="26" spans="2:25">
      <c r="B26" s="981"/>
      <c r="C26" s="414"/>
      <c r="D26" s="148"/>
      <c r="E26" s="148"/>
      <c r="F26" s="469"/>
      <c r="G26" s="872"/>
      <c r="H26" s="251"/>
      <c r="I26" s="251"/>
      <c r="J26" s="251"/>
      <c r="K26" s="251"/>
      <c r="L26" s="251"/>
      <c r="M26" s="251"/>
      <c r="N26" s="877"/>
      <c r="O26" s="203"/>
      <c r="P26" s="209"/>
      <c r="Q26" s="209"/>
      <c r="R26" s="209"/>
      <c r="S26" s="227"/>
      <c r="T26" s="202"/>
      <c r="U26" s="208"/>
      <c r="V26" s="420" t="s">
        <v>361</v>
      </c>
      <c r="W26" s="208"/>
      <c r="X26" s="208"/>
      <c r="Y26" s="426" t="s">
        <v>162</v>
      </c>
    </row>
    <row r="27" spans="2:25">
      <c r="B27" s="981"/>
      <c r="C27" s="414"/>
      <c r="D27" s="148"/>
      <c r="E27" s="148"/>
      <c r="F27" s="469"/>
      <c r="G27" s="872"/>
      <c r="H27" s="251"/>
      <c r="I27" s="251"/>
      <c r="J27" s="251"/>
      <c r="K27" s="251"/>
      <c r="L27" s="251"/>
      <c r="M27" s="251"/>
      <c r="N27" s="877"/>
      <c r="O27" s="203"/>
      <c r="P27" s="209"/>
      <c r="Q27" s="209"/>
      <c r="R27" s="209"/>
      <c r="S27" s="227"/>
      <c r="T27" s="202"/>
      <c r="U27" s="208"/>
      <c r="V27" s="420" t="s">
        <v>361</v>
      </c>
      <c r="W27" s="208"/>
      <c r="X27" s="208"/>
      <c r="Y27" s="426" t="s">
        <v>162</v>
      </c>
    </row>
    <row r="28" spans="2:25">
      <c r="B28" s="780"/>
      <c r="C28" s="205"/>
      <c r="D28" s="211"/>
      <c r="E28" s="211"/>
      <c r="F28" s="223"/>
      <c r="G28" s="202" t="s">
        <v>181</v>
      </c>
      <c r="H28" s="208"/>
      <c r="I28" s="208"/>
      <c r="J28" s="208"/>
      <c r="K28" s="208"/>
      <c r="L28" s="208"/>
      <c r="M28" s="208"/>
      <c r="N28" s="208"/>
      <c r="O28" s="208"/>
      <c r="P28" s="208"/>
      <c r="Q28" s="208"/>
      <c r="R28" s="208"/>
      <c r="S28" s="226"/>
      <c r="T28" s="202"/>
      <c r="U28" s="208"/>
      <c r="V28" s="420" t="s">
        <v>361</v>
      </c>
      <c r="W28" s="208"/>
      <c r="X28" s="208"/>
      <c r="Y28" s="426" t="s">
        <v>162</v>
      </c>
    </row>
    <row r="29" spans="2:25">
      <c r="B29" s="779">
        <v>3</v>
      </c>
      <c r="C29" s="204"/>
      <c r="D29" s="210"/>
      <c r="E29" s="210"/>
      <c r="F29" s="222"/>
      <c r="G29" s="872"/>
      <c r="H29" s="251"/>
      <c r="I29" s="251"/>
      <c r="J29" s="251"/>
      <c r="K29" s="251"/>
      <c r="L29" s="251"/>
      <c r="M29" s="251"/>
      <c r="N29" s="877"/>
      <c r="O29" s="203"/>
      <c r="P29" s="209"/>
      <c r="Q29" s="209"/>
      <c r="R29" s="209"/>
      <c r="S29" s="227"/>
      <c r="T29" s="202"/>
      <c r="U29" s="208"/>
      <c r="V29" s="420" t="s">
        <v>361</v>
      </c>
      <c r="W29" s="208"/>
      <c r="X29" s="208"/>
      <c r="Y29" s="426" t="s">
        <v>162</v>
      </c>
    </row>
    <row r="30" spans="2:25">
      <c r="B30" s="981"/>
      <c r="C30" s="414"/>
      <c r="D30" s="148"/>
      <c r="E30" s="148"/>
      <c r="F30" s="469"/>
      <c r="G30" s="872"/>
      <c r="H30" s="251"/>
      <c r="I30" s="251"/>
      <c r="J30" s="251"/>
      <c r="K30" s="251"/>
      <c r="L30" s="251"/>
      <c r="M30" s="251"/>
      <c r="N30" s="877"/>
      <c r="O30" s="203"/>
      <c r="P30" s="209"/>
      <c r="Q30" s="209"/>
      <c r="R30" s="209"/>
      <c r="S30" s="227"/>
      <c r="T30" s="202"/>
      <c r="U30" s="208"/>
      <c r="V30" s="420" t="s">
        <v>361</v>
      </c>
      <c r="W30" s="208"/>
      <c r="X30" s="208"/>
      <c r="Y30" s="426" t="s">
        <v>162</v>
      </c>
    </row>
    <row r="31" spans="2:25">
      <c r="B31" s="981"/>
      <c r="C31" s="414"/>
      <c r="D31" s="148"/>
      <c r="E31" s="148"/>
      <c r="F31" s="469"/>
      <c r="G31" s="872"/>
      <c r="H31" s="251"/>
      <c r="I31" s="251"/>
      <c r="J31" s="251"/>
      <c r="K31" s="251"/>
      <c r="L31" s="251"/>
      <c r="M31" s="251"/>
      <c r="N31" s="877"/>
      <c r="O31" s="203"/>
      <c r="P31" s="209"/>
      <c r="Q31" s="209"/>
      <c r="R31" s="209"/>
      <c r="S31" s="227"/>
      <c r="T31" s="202"/>
      <c r="U31" s="208"/>
      <c r="V31" s="420" t="s">
        <v>361</v>
      </c>
      <c r="W31" s="208"/>
      <c r="X31" s="208"/>
      <c r="Y31" s="426" t="s">
        <v>162</v>
      </c>
    </row>
    <row r="32" spans="2:25">
      <c r="B32" s="981"/>
      <c r="C32" s="414"/>
      <c r="D32" s="148"/>
      <c r="E32" s="148"/>
      <c r="F32" s="469"/>
      <c r="G32" s="872"/>
      <c r="H32" s="251"/>
      <c r="I32" s="251"/>
      <c r="J32" s="251"/>
      <c r="K32" s="251"/>
      <c r="L32" s="251"/>
      <c r="M32" s="251"/>
      <c r="N32" s="877"/>
      <c r="O32" s="203"/>
      <c r="P32" s="209"/>
      <c r="Q32" s="209"/>
      <c r="R32" s="209"/>
      <c r="S32" s="227"/>
      <c r="T32" s="202"/>
      <c r="U32" s="208"/>
      <c r="V32" s="420" t="s">
        <v>361</v>
      </c>
      <c r="W32" s="208"/>
      <c r="X32" s="208"/>
      <c r="Y32" s="426" t="s">
        <v>162</v>
      </c>
    </row>
    <row r="33" spans="2:25">
      <c r="B33" s="780"/>
      <c r="C33" s="205"/>
      <c r="D33" s="211"/>
      <c r="E33" s="211"/>
      <c r="F33" s="223"/>
      <c r="G33" s="202" t="s">
        <v>181</v>
      </c>
      <c r="H33" s="208"/>
      <c r="I33" s="208"/>
      <c r="J33" s="208"/>
      <c r="K33" s="208"/>
      <c r="L33" s="208"/>
      <c r="M33" s="208"/>
      <c r="N33" s="208"/>
      <c r="O33" s="208"/>
      <c r="P33" s="208"/>
      <c r="Q33" s="208"/>
      <c r="R33" s="208"/>
      <c r="S33" s="226"/>
      <c r="T33" s="202"/>
      <c r="U33" s="208"/>
      <c r="V33" s="420" t="s">
        <v>361</v>
      </c>
      <c r="W33" s="208"/>
      <c r="X33" s="208"/>
      <c r="Y33" s="426" t="s">
        <v>162</v>
      </c>
    </row>
    <row r="34" spans="2:25">
      <c r="B34" s="779">
        <v>4</v>
      </c>
      <c r="C34" s="204"/>
      <c r="D34" s="210"/>
      <c r="E34" s="210"/>
      <c r="F34" s="222"/>
      <c r="G34" s="872"/>
      <c r="H34" s="251"/>
      <c r="I34" s="251"/>
      <c r="J34" s="251"/>
      <c r="K34" s="251"/>
      <c r="L34" s="251"/>
      <c r="M34" s="251"/>
      <c r="N34" s="877"/>
      <c r="O34" s="203"/>
      <c r="P34" s="209"/>
      <c r="Q34" s="209"/>
      <c r="R34" s="209"/>
      <c r="S34" s="227"/>
      <c r="T34" s="202"/>
      <c r="U34" s="208"/>
      <c r="V34" s="420" t="s">
        <v>361</v>
      </c>
      <c r="W34" s="208"/>
      <c r="X34" s="208"/>
      <c r="Y34" s="426" t="s">
        <v>162</v>
      </c>
    </row>
    <row r="35" spans="2:25">
      <c r="B35" s="981"/>
      <c r="C35" s="414"/>
      <c r="D35" s="148"/>
      <c r="E35" s="148"/>
      <c r="F35" s="469"/>
      <c r="G35" s="872"/>
      <c r="H35" s="251"/>
      <c r="I35" s="251"/>
      <c r="J35" s="251"/>
      <c r="K35" s="251"/>
      <c r="L35" s="251"/>
      <c r="M35" s="251"/>
      <c r="N35" s="877"/>
      <c r="O35" s="203"/>
      <c r="P35" s="209"/>
      <c r="Q35" s="209"/>
      <c r="R35" s="209"/>
      <c r="S35" s="227"/>
      <c r="T35" s="202"/>
      <c r="U35" s="208"/>
      <c r="V35" s="420" t="s">
        <v>361</v>
      </c>
      <c r="W35" s="208"/>
      <c r="X35" s="208"/>
      <c r="Y35" s="426" t="s">
        <v>162</v>
      </c>
    </row>
    <row r="36" spans="2:25">
      <c r="B36" s="981"/>
      <c r="C36" s="414"/>
      <c r="D36" s="148"/>
      <c r="E36" s="148"/>
      <c r="F36" s="469"/>
      <c r="G36" s="872"/>
      <c r="H36" s="251"/>
      <c r="I36" s="251"/>
      <c r="J36" s="251"/>
      <c r="K36" s="251"/>
      <c r="L36" s="251"/>
      <c r="M36" s="251"/>
      <c r="N36" s="877"/>
      <c r="O36" s="203"/>
      <c r="P36" s="209"/>
      <c r="Q36" s="209"/>
      <c r="R36" s="209"/>
      <c r="S36" s="227"/>
      <c r="T36" s="202"/>
      <c r="U36" s="208"/>
      <c r="V36" s="420" t="s">
        <v>361</v>
      </c>
      <c r="W36" s="208"/>
      <c r="X36" s="208"/>
      <c r="Y36" s="426" t="s">
        <v>162</v>
      </c>
    </row>
    <row r="37" spans="2:25">
      <c r="B37" s="981"/>
      <c r="C37" s="414"/>
      <c r="D37" s="148"/>
      <c r="E37" s="148"/>
      <c r="F37" s="469"/>
      <c r="G37" s="872"/>
      <c r="H37" s="251"/>
      <c r="I37" s="251"/>
      <c r="J37" s="251"/>
      <c r="K37" s="251"/>
      <c r="L37" s="251"/>
      <c r="M37" s="251"/>
      <c r="N37" s="877"/>
      <c r="O37" s="203"/>
      <c r="P37" s="209"/>
      <c r="Q37" s="209"/>
      <c r="R37" s="209"/>
      <c r="S37" s="227"/>
      <c r="T37" s="202"/>
      <c r="U37" s="208"/>
      <c r="V37" s="420" t="s">
        <v>361</v>
      </c>
      <c r="W37" s="208"/>
      <c r="X37" s="208"/>
      <c r="Y37" s="426" t="s">
        <v>162</v>
      </c>
    </row>
    <row r="38" spans="2:25">
      <c r="B38" s="780"/>
      <c r="C38" s="205"/>
      <c r="D38" s="211"/>
      <c r="E38" s="211"/>
      <c r="F38" s="223"/>
      <c r="G38" s="202" t="s">
        <v>181</v>
      </c>
      <c r="H38" s="208"/>
      <c r="I38" s="208"/>
      <c r="J38" s="208"/>
      <c r="K38" s="208"/>
      <c r="L38" s="208"/>
      <c r="M38" s="208"/>
      <c r="N38" s="208"/>
      <c r="O38" s="208"/>
      <c r="P38" s="208"/>
      <c r="Q38" s="208"/>
      <c r="R38" s="208"/>
      <c r="S38" s="226"/>
      <c r="T38" s="202"/>
      <c r="U38" s="208"/>
      <c r="V38" s="420" t="s">
        <v>361</v>
      </c>
      <c r="W38" s="208"/>
      <c r="X38" s="208"/>
      <c r="Y38" s="426" t="s">
        <v>162</v>
      </c>
    </row>
    <row r="39" spans="2:25">
      <c r="B39" s="779">
        <v>5</v>
      </c>
      <c r="C39" s="204"/>
      <c r="D39" s="210"/>
      <c r="E39" s="210"/>
      <c r="F39" s="222"/>
      <c r="G39" s="872"/>
      <c r="H39" s="251"/>
      <c r="I39" s="251"/>
      <c r="J39" s="251"/>
      <c r="K39" s="251"/>
      <c r="L39" s="251"/>
      <c r="M39" s="251"/>
      <c r="N39" s="877"/>
      <c r="O39" s="203"/>
      <c r="P39" s="209"/>
      <c r="Q39" s="209"/>
      <c r="R39" s="209"/>
      <c r="S39" s="227"/>
      <c r="T39" s="202"/>
      <c r="U39" s="208"/>
      <c r="V39" s="420" t="s">
        <v>361</v>
      </c>
      <c r="W39" s="208"/>
      <c r="X39" s="208"/>
      <c r="Y39" s="426" t="s">
        <v>162</v>
      </c>
    </row>
    <row r="40" spans="2:25">
      <c r="B40" s="981"/>
      <c r="C40" s="414"/>
      <c r="D40" s="148"/>
      <c r="E40" s="148"/>
      <c r="F40" s="469"/>
      <c r="G40" s="872"/>
      <c r="H40" s="251"/>
      <c r="I40" s="251"/>
      <c r="J40" s="251"/>
      <c r="K40" s="251"/>
      <c r="L40" s="251"/>
      <c r="M40" s="251"/>
      <c r="N40" s="877"/>
      <c r="O40" s="203"/>
      <c r="P40" s="209"/>
      <c r="Q40" s="209"/>
      <c r="R40" s="209"/>
      <c r="S40" s="227"/>
      <c r="T40" s="202"/>
      <c r="U40" s="208"/>
      <c r="V40" s="420" t="s">
        <v>361</v>
      </c>
      <c r="W40" s="208"/>
      <c r="X40" s="208"/>
      <c r="Y40" s="426" t="s">
        <v>162</v>
      </c>
    </row>
    <row r="41" spans="2:25">
      <c r="B41" s="981"/>
      <c r="C41" s="414"/>
      <c r="D41" s="148"/>
      <c r="E41" s="148"/>
      <c r="F41" s="469"/>
      <c r="G41" s="872"/>
      <c r="H41" s="251"/>
      <c r="I41" s="251"/>
      <c r="J41" s="251"/>
      <c r="K41" s="251"/>
      <c r="L41" s="251"/>
      <c r="M41" s="251"/>
      <c r="N41" s="877"/>
      <c r="O41" s="203"/>
      <c r="P41" s="209"/>
      <c r="Q41" s="209"/>
      <c r="R41" s="209"/>
      <c r="S41" s="227"/>
      <c r="T41" s="202"/>
      <c r="U41" s="208"/>
      <c r="V41" s="420" t="s">
        <v>361</v>
      </c>
      <c r="W41" s="208"/>
      <c r="X41" s="208"/>
      <c r="Y41" s="426" t="s">
        <v>162</v>
      </c>
    </row>
    <row r="42" spans="2:25">
      <c r="B42" s="981"/>
      <c r="C42" s="414"/>
      <c r="D42" s="148"/>
      <c r="E42" s="148"/>
      <c r="F42" s="469"/>
      <c r="G42" s="872"/>
      <c r="H42" s="251"/>
      <c r="I42" s="251"/>
      <c r="J42" s="251"/>
      <c r="K42" s="251"/>
      <c r="L42" s="251"/>
      <c r="M42" s="251"/>
      <c r="N42" s="877"/>
      <c r="O42" s="203"/>
      <c r="P42" s="209"/>
      <c r="Q42" s="209"/>
      <c r="R42" s="209"/>
      <c r="S42" s="227"/>
      <c r="T42" s="202"/>
      <c r="U42" s="208"/>
      <c r="V42" s="420" t="s">
        <v>361</v>
      </c>
      <c r="W42" s="208"/>
      <c r="X42" s="208"/>
      <c r="Y42" s="426" t="s">
        <v>162</v>
      </c>
    </row>
    <row r="43" spans="2:25">
      <c r="B43" s="780"/>
      <c r="C43" s="205"/>
      <c r="D43" s="211"/>
      <c r="E43" s="211"/>
      <c r="F43" s="223"/>
      <c r="G43" s="202" t="s">
        <v>181</v>
      </c>
      <c r="H43" s="208"/>
      <c r="I43" s="208"/>
      <c r="J43" s="208"/>
      <c r="K43" s="208"/>
      <c r="L43" s="208"/>
      <c r="M43" s="208"/>
      <c r="N43" s="208"/>
      <c r="O43" s="208"/>
      <c r="P43" s="208"/>
      <c r="Q43" s="208"/>
      <c r="R43" s="208"/>
      <c r="S43" s="226"/>
      <c r="T43" s="202"/>
      <c r="U43" s="208"/>
      <c r="V43" s="420" t="s">
        <v>361</v>
      </c>
      <c r="W43" s="208"/>
      <c r="X43" s="208"/>
      <c r="Y43" s="426" t="s">
        <v>162</v>
      </c>
    </row>
    <row r="44" spans="2:25">
      <c r="B44" s="779">
        <v>6</v>
      </c>
      <c r="C44" s="204"/>
      <c r="D44" s="210"/>
      <c r="E44" s="210"/>
      <c r="F44" s="222"/>
      <c r="G44" s="872"/>
      <c r="H44" s="251"/>
      <c r="I44" s="251"/>
      <c r="J44" s="251"/>
      <c r="K44" s="251"/>
      <c r="L44" s="251"/>
      <c r="M44" s="251"/>
      <c r="N44" s="877"/>
      <c r="O44" s="203"/>
      <c r="P44" s="209"/>
      <c r="Q44" s="209"/>
      <c r="R44" s="209"/>
      <c r="S44" s="227"/>
      <c r="T44" s="202"/>
      <c r="U44" s="208"/>
      <c r="V44" s="420" t="s">
        <v>361</v>
      </c>
      <c r="W44" s="208"/>
      <c r="X44" s="208"/>
      <c r="Y44" s="426" t="s">
        <v>162</v>
      </c>
    </row>
    <row r="45" spans="2:25">
      <c r="B45" s="981"/>
      <c r="C45" s="414"/>
      <c r="D45" s="148"/>
      <c r="E45" s="148"/>
      <c r="F45" s="469"/>
      <c r="G45" s="872"/>
      <c r="H45" s="251"/>
      <c r="I45" s="251"/>
      <c r="J45" s="251"/>
      <c r="K45" s="251"/>
      <c r="L45" s="251"/>
      <c r="M45" s="251"/>
      <c r="N45" s="877"/>
      <c r="O45" s="203"/>
      <c r="P45" s="209"/>
      <c r="Q45" s="209"/>
      <c r="R45" s="209"/>
      <c r="S45" s="227"/>
      <c r="T45" s="202"/>
      <c r="U45" s="208"/>
      <c r="V45" s="420" t="s">
        <v>361</v>
      </c>
      <c r="W45" s="208"/>
      <c r="X45" s="208"/>
      <c r="Y45" s="426" t="s">
        <v>162</v>
      </c>
    </row>
    <row r="46" spans="2:25">
      <c r="B46" s="981"/>
      <c r="C46" s="414"/>
      <c r="D46" s="148"/>
      <c r="E46" s="148"/>
      <c r="F46" s="469"/>
      <c r="G46" s="872"/>
      <c r="H46" s="251"/>
      <c r="I46" s="251"/>
      <c r="J46" s="251"/>
      <c r="K46" s="251"/>
      <c r="L46" s="251"/>
      <c r="M46" s="251"/>
      <c r="N46" s="877"/>
      <c r="O46" s="203"/>
      <c r="P46" s="209"/>
      <c r="Q46" s="209"/>
      <c r="R46" s="209"/>
      <c r="S46" s="227"/>
      <c r="T46" s="202"/>
      <c r="U46" s="208"/>
      <c r="V46" s="420" t="s">
        <v>361</v>
      </c>
      <c r="W46" s="208"/>
      <c r="X46" s="208"/>
      <c r="Y46" s="426" t="s">
        <v>162</v>
      </c>
    </row>
    <row r="47" spans="2:25">
      <c r="B47" s="981"/>
      <c r="C47" s="414"/>
      <c r="D47" s="148"/>
      <c r="E47" s="148"/>
      <c r="F47" s="469"/>
      <c r="G47" s="872"/>
      <c r="H47" s="251"/>
      <c r="I47" s="251"/>
      <c r="J47" s="251"/>
      <c r="K47" s="251"/>
      <c r="L47" s="251"/>
      <c r="M47" s="251"/>
      <c r="N47" s="877"/>
      <c r="O47" s="203"/>
      <c r="P47" s="209"/>
      <c r="Q47" s="209"/>
      <c r="R47" s="209"/>
      <c r="S47" s="227"/>
      <c r="T47" s="202"/>
      <c r="U47" s="208"/>
      <c r="V47" s="420" t="s">
        <v>361</v>
      </c>
      <c r="W47" s="208"/>
      <c r="X47" s="208"/>
      <c r="Y47" s="426" t="s">
        <v>162</v>
      </c>
    </row>
    <row r="48" spans="2:25">
      <c r="B48" s="780"/>
      <c r="C48" s="205"/>
      <c r="D48" s="211"/>
      <c r="E48" s="211"/>
      <c r="F48" s="223"/>
      <c r="G48" s="202" t="s">
        <v>181</v>
      </c>
      <c r="H48" s="208"/>
      <c r="I48" s="208"/>
      <c r="J48" s="208"/>
      <c r="K48" s="208"/>
      <c r="L48" s="208"/>
      <c r="M48" s="208"/>
      <c r="N48" s="208"/>
      <c r="O48" s="208"/>
      <c r="P48" s="208"/>
      <c r="Q48" s="208"/>
      <c r="R48" s="208"/>
      <c r="S48" s="226"/>
      <c r="T48" s="202"/>
      <c r="U48" s="208"/>
      <c r="V48" s="420" t="s">
        <v>361</v>
      </c>
      <c r="W48" s="208"/>
      <c r="X48" s="208"/>
      <c r="Y48" s="426" t="s">
        <v>162</v>
      </c>
    </row>
    <row r="49" spans="2:25">
      <c r="B49" s="107"/>
      <c r="C49" s="107" t="s">
        <v>515</v>
      </c>
      <c r="D49" s="106" t="s">
        <v>323</v>
      </c>
      <c r="E49" s="107"/>
      <c r="F49" s="107"/>
      <c r="G49" s="107"/>
      <c r="H49" s="107"/>
      <c r="I49" s="107"/>
      <c r="J49" s="107"/>
      <c r="K49" s="107"/>
      <c r="L49" s="107"/>
      <c r="M49" s="107"/>
      <c r="N49" s="107"/>
      <c r="O49" s="107"/>
      <c r="P49" s="107"/>
      <c r="Q49" s="107"/>
      <c r="R49" s="107"/>
      <c r="S49" s="107"/>
      <c r="T49" s="107"/>
      <c r="U49" s="107"/>
      <c r="V49" s="105"/>
      <c r="W49" s="107"/>
      <c r="X49" s="107"/>
      <c r="Y49" s="105"/>
    </row>
    <row r="50" spans="2:25">
      <c r="C50" s="445" t="s">
        <v>50</v>
      </c>
      <c r="D50" s="445" t="s">
        <v>26</v>
      </c>
    </row>
    <row r="51" spans="2:25">
      <c r="C51" s="445" t="s">
        <v>151</v>
      </c>
      <c r="D51" s="445" t="s">
        <v>353</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7" type="Hiragana"/>
  <pageMargins left="0.7" right="0.7" top="0.75" bottom="0.75" header="0.3" footer="0.3"/>
  <pageSetup paperSize="9" scale="9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B80"/>
  <sheetViews>
    <sheetView view="pageBreakPreview" zoomScaleNormal="60" zoomScaleSheetLayoutView="100" workbookViewId="0">
      <selection activeCell="D9" sqref="D9"/>
    </sheetView>
  </sheetViews>
  <sheetFormatPr defaultRowHeight="18.75"/>
  <cols>
    <col min="1" max="1" width="1.375" style="1007" customWidth="1"/>
    <col min="2" max="3" width="9" style="1007" customWidth="1"/>
    <col min="4" max="4" width="40.625" style="1007" customWidth="1"/>
    <col min="5" max="16384" width="9" style="1007" customWidth="1"/>
  </cols>
  <sheetData>
    <row r="1" spans="2:12">
      <c r="B1" s="1007" t="s">
        <v>1212</v>
      </c>
      <c r="D1" s="1014"/>
      <c r="E1" s="1014"/>
      <c r="F1" s="1014"/>
    </row>
    <row r="2" spans="2:12" s="1008" customFormat="1" ht="20.25" customHeight="1">
      <c r="B2" s="1010" t="s">
        <v>826</v>
      </c>
      <c r="C2" s="1010"/>
      <c r="D2" s="1014"/>
      <c r="E2" s="1014"/>
      <c r="F2" s="1014"/>
    </row>
    <row r="3" spans="2:12" s="1008" customFormat="1" ht="20.25" customHeight="1">
      <c r="B3" s="1010"/>
      <c r="C3" s="1010"/>
      <c r="D3" s="1014"/>
      <c r="E3" s="1014"/>
      <c r="F3" s="1014"/>
    </row>
    <row r="4" spans="2:12" s="1009" customFormat="1" ht="20.25" customHeight="1">
      <c r="B4" s="1011"/>
      <c r="C4" s="1018" t="s">
        <v>662</v>
      </c>
      <c r="D4" s="1014"/>
      <c r="F4" s="1026" t="s">
        <v>669</v>
      </c>
      <c r="G4" s="1026"/>
      <c r="H4" s="1026"/>
      <c r="I4" s="1026"/>
      <c r="J4" s="1026"/>
      <c r="K4" s="1026"/>
      <c r="L4" s="1026"/>
    </row>
    <row r="5" spans="2:12" s="1009" customFormat="1" ht="20.25" customHeight="1">
      <c r="B5" s="1012"/>
      <c r="C5" s="1018" t="s">
        <v>1233</v>
      </c>
      <c r="D5" s="1014"/>
      <c r="F5" s="1026"/>
      <c r="G5" s="1026"/>
      <c r="H5" s="1026"/>
      <c r="I5" s="1026"/>
      <c r="J5" s="1026"/>
      <c r="K5" s="1026"/>
      <c r="L5" s="1026"/>
    </row>
    <row r="6" spans="2:12" s="1008" customFormat="1" ht="20.25" customHeight="1">
      <c r="B6" s="1013"/>
      <c r="C6" s="1014"/>
      <c r="D6" s="1014"/>
      <c r="E6" s="1020"/>
      <c r="F6" s="1023"/>
    </row>
    <row r="7" spans="2:12" s="1008" customFormat="1" ht="20.25" customHeight="1">
      <c r="B7" s="1010"/>
      <c r="C7" s="1010"/>
      <c r="D7" s="1014"/>
      <c r="E7" s="1020"/>
      <c r="F7" s="1023"/>
    </row>
    <row r="8" spans="2:12" s="1008" customFormat="1" ht="20.25" customHeight="1">
      <c r="B8" s="1014" t="s">
        <v>1213</v>
      </c>
      <c r="C8" s="1010"/>
      <c r="D8" s="1014"/>
      <c r="E8" s="1020"/>
      <c r="F8" s="1023"/>
    </row>
    <row r="9" spans="2:12" s="1008" customFormat="1" ht="20.25" customHeight="1">
      <c r="B9" s="1010"/>
      <c r="C9" s="1010"/>
      <c r="D9" s="1014"/>
      <c r="E9" s="1014"/>
      <c r="F9" s="1014"/>
    </row>
    <row r="10" spans="2:12" s="1008" customFormat="1" ht="20.25" customHeight="1">
      <c r="B10" s="1014" t="s">
        <v>536</v>
      </c>
      <c r="C10" s="1010"/>
      <c r="D10" s="1014"/>
      <c r="E10" s="1014"/>
      <c r="F10" s="1014"/>
    </row>
    <row r="11" spans="2:12" s="1008" customFormat="1" ht="20.25" customHeight="1">
      <c r="B11" s="1014"/>
      <c r="C11" s="1010"/>
      <c r="D11" s="1014"/>
    </row>
    <row r="12" spans="2:12" s="1008" customFormat="1" ht="20.25" customHeight="1">
      <c r="B12" s="1014" t="s">
        <v>371</v>
      </c>
      <c r="C12" s="1010"/>
      <c r="D12" s="1014"/>
    </row>
    <row r="13" spans="2:12" s="1008" customFormat="1" ht="20.25" customHeight="1">
      <c r="B13" s="1014"/>
      <c r="C13" s="1010"/>
      <c r="D13" s="1014"/>
    </row>
    <row r="14" spans="2:12" s="1008" customFormat="1" ht="20.25" customHeight="1">
      <c r="B14" s="1014" t="s">
        <v>1214</v>
      </c>
      <c r="C14" s="1010"/>
      <c r="D14" s="1014"/>
    </row>
    <row r="15" spans="2:12" s="1008" customFormat="1" ht="20.25" customHeight="1">
      <c r="B15" s="1014"/>
      <c r="C15" s="1010"/>
      <c r="D15" s="1014"/>
    </row>
    <row r="16" spans="2:12" s="1008" customFormat="1" ht="20.25" customHeight="1">
      <c r="B16" s="1014" t="s">
        <v>1215</v>
      </c>
      <c r="C16" s="1010"/>
      <c r="D16" s="1014"/>
    </row>
    <row r="17" spans="2:4" s="1008" customFormat="1" ht="20.25" customHeight="1">
      <c r="B17" s="1014" t="s">
        <v>542</v>
      </c>
      <c r="C17" s="1010"/>
      <c r="D17" s="1014"/>
    </row>
    <row r="18" spans="2:4" s="1008" customFormat="1" ht="20.25" customHeight="1">
      <c r="B18" s="1014"/>
      <c r="C18" s="1010"/>
      <c r="D18" s="1014"/>
    </row>
    <row r="19" spans="2:4" s="1008" customFormat="1" ht="20.25" customHeight="1">
      <c r="B19" s="1014" t="s">
        <v>1216</v>
      </c>
      <c r="C19" s="1010"/>
      <c r="D19" s="1014"/>
    </row>
    <row r="20" spans="2:4" s="1008" customFormat="1" ht="20.25" customHeight="1">
      <c r="B20" s="1014" t="s">
        <v>333</v>
      </c>
      <c r="C20" s="1010"/>
      <c r="D20" s="1014"/>
    </row>
    <row r="21" spans="2:4" s="1008" customFormat="1" ht="20.25" customHeight="1">
      <c r="B21" s="1014" t="s">
        <v>1217</v>
      </c>
      <c r="C21" s="1010"/>
      <c r="D21" s="1014"/>
    </row>
    <row r="22" spans="2:4" s="1008" customFormat="1" ht="20.25" customHeight="1">
      <c r="B22" s="1014"/>
      <c r="C22" s="1010"/>
      <c r="D22" s="1014"/>
    </row>
    <row r="23" spans="2:4" s="1008" customFormat="1" ht="20.25" customHeight="1">
      <c r="B23" s="1014" t="s">
        <v>1218</v>
      </c>
      <c r="C23" s="1010"/>
      <c r="D23" s="1014"/>
    </row>
    <row r="24" spans="2:4" s="1008" customFormat="1" ht="20.25" customHeight="1">
      <c r="B24" s="1014" t="s">
        <v>1219</v>
      </c>
      <c r="C24" s="1010"/>
      <c r="D24" s="1014"/>
    </row>
    <row r="25" spans="2:4" s="1008" customFormat="1" ht="20.25" customHeight="1">
      <c r="B25" s="1014" t="s">
        <v>1220</v>
      </c>
      <c r="C25" s="1010"/>
      <c r="D25" s="1014"/>
    </row>
    <row r="26" spans="2:4" s="1008" customFormat="1" ht="20.25" customHeight="1">
      <c r="B26" s="1014" t="s">
        <v>1193</v>
      </c>
      <c r="C26" s="1010"/>
      <c r="D26" s="1014"/>
    </row>
    <row r="27" spans="2:4" s="1008" customFormat="1" ht="20.25" customHeight="1">
      <c r="B27" s="1014"/>
      <c r="C27" s="1014"/>
      <c r="D27" s="1014"/>
    </row>
    <row r="28" spans="2:4" s="1008" customFormat="1" ht="17.25" customHeight="1">
      <c r="B28" s="1014" t="s">
        <v>864</v>
      </c>
      <c r="C28" s="1014"/>
      <c r="D28" s="1014"/>
    </row>
    <row r="29" spans="2:4" s="1008" customFormat="1" ht="17.25" customHeight="1">
      <c r="B29" s="1014" t="s">
        <v>1221</v>
      </c>
      <c r="C29" s="1014"/>
      <c r="D29" s="1014"/>
    </row>
    <row r="30" spans="2:4" s="1008" customFormat="1" ht="17.25" customHeight="1">
      <c r="B30" s="1014"/>
      <c r="C30" s="1014"/>
      <c r="D30" s="1014"/>
    </row>
    <row r="31" spans="2:4" s="1008" customFormat="1" ht="17.25" customHeight="1">
      <c r="B31" s="1014"/>
      <c r="C31" s="1019" t="s">
        <v>204</v>
      </c>
      <c r="D31" s="1019" t="s">
        <v>540</v>
      </c>
    </row>
    <row r="32" spans="2:4" s="1008" customFormat="1" ht="17.25" customHeight="1">
      <c r="B32" s="1014"/>
      <c r="C32" s="1019">
        <v>1</v>
      </c>
      <c r="D32" s="1022" t="s">
        <v>400</v>
      </c>
    </row>
    <row r="33" spans="2:25" s="1008" customFormat="1" ht="17.25" customHeight="1">
      <c r="B33" s="1014"/>
      <c r="C33" s="1019">
        <v>2</v>
      </c>
      <c r="D33" s="1022" t="s">
        <v>165</v>
      </c>
    </row>
    <row r="34" spans="2:25" s="1008" customFormat="1" ht="17.25" customHeight="1">
      <c r="B34" s="1014"/>
      <c r="C34" s="1019">
        <v>3</v>
      </c>
      <c r="D34" s="1022" t="s">
        <v>1096</v>
      </c>
    </row>
    <row r="35" spans="2:25" s="1008" customFormat="1" ht="17.25" customHeight="1">
      <c r="B35" s="1014"/>
      <c r="C35" s="1019">
        <v>4</v>
      </c>
      <c r="D35" s="1022" t="s">
        <v>1098</v>
      </c>
    </row>
    <row r="36" spans="2:25" s="1008" customFormat="1" ht="17.25" customHeight="1">
      <c r="B36" s="1014"/>
      <c r="C36" s="1019">
        <v>5</v>
      </c>
      <c r="D36" s="1022" t="s">
        <v>1099</v>
      </c>
    </row>
    <row r="37" spans="2:25" s="1008" customFormat="1" ht="17.25" customHeight="1">
      <c r="B37" s="1014"/>
      <c r="C37" s="1019">
        <v>6</v>
      </c>
      <c r="D37" s="1022" t="s">
        <v>666</v>
      </c>
    </row>
    <row r="38" spans="2:25" s="1008" customFormat="1" ht="17.25" customHeight="1">
      <c r="B38" s="1014"/>
      <c r="C38" s="1019">
        <v>7</v>
      </c>
      <c r="D38" s="1022" t="s">
        <v>420</v>
      </c>
    </row>
    <row r="39" spans="2:25" s="1008" customFormat="1" ht="17.25" customHeight="1">
      <c r="B39" s="1014"/>
      <c r="C39" s="1019">
        <v>8</v>
      </c>
      <c r="D39" s="1022" t="s">
        <v>68</v>
      </c>
    </row>
    <row r="40" spans="2:25" s="1008" customFormat="1" ht="17.25" customHeight="1">
      <c r="B40" s="1014"/>
      <c r="C40" s="1020"/>
      <c r="D40" s="1023"/>
    </row>
    <row r="41" spans="2:25" s="1008" customFormat="1" ht="17.25" customHeight="1">
      <c r="B41" s="1014" t="s">
        <v>892</v>
      </c>
      <c r="C41" s="1014"/>
      <c r="D41" s="1014"/>
      <c r="E41" s="1009"/>
      <c r="F41" s="1009"/>
    </row>
    <row r="42" spans="2:25" s="1008" customFormat="1" ht="17.25" customHeight="1">
      <c r="B42" s="1014" t="s">
        <v>1222</v>
      </c>
      <c r="C42" s="1014"/>
      <c r="D42" s="1014"/>
      <c r="E42" s="1009"/>
      <c r="F42" s="1009"/>
    </row>
    <row r="43" spans="2:25" s="1008" customFormat="1" ht="17.25" customHeight="1">
      <c r="B43" s="1014"/>
      <c r="C43" s="1014"/>
      <c r="D43" s="1014"/>
      <c r="E43" s="1009"/>
      <c r="F43" s="1009"/>
      <c r="G43" s="1027"/>
      <c r="H43" s="1027"/>
      <c r="J43" s="1027"/>
      <c r="K43" s="1027"/>
      <c r="L43" s="1027"/>
      <c r="M43" s="1027"/>
      <c r="N43" s="1027"/>
      <c r="O43" s="1027"/>
      <c r="R43" s="1027"/>
      <c r="S43" s="1027"/>
      <c r="T43" s="1027"/>
      <c r="W43" s="1027"/>
      <c r="X43" s="1027"/>
      <c r="Y43" s="1027"/>
    </row>
    <row r="44" spans="2:25" s="1008" customFormat="1" ht="17.25" customHeight="1">
      <c r="B44" s="1014"/>
      <c r="C44" s="1019" t="s">
        <v>1166</v>
      </c>
      <c r="D44" s="1019" t="s">
        <v>1170</v>
      </c>
      <c r="E44" s="1009"/>
      <c r="F44" s="1009"/>
      <c r="G44" s="1027"/>
      <c r="H44" s="1027"/>
      <c r="J44" s="1027"/>
      <c r="K44" s="1027"/>
      <c r="L44" s="1027"/>
      <c r="M44" s="1027"/>
      <c r="N44" s="1027"/>
      <c r="O44" s="1027"/>
      <c r="R44" s="1027"/>
      <c r="S44" s="1027"/>
      <c r="T44" s="1027"/>
      <c r="W44" s="1027"/>
      <c r="X44" s="1027"/>
      <c r="Y44" s="1027"/>
    </row>
    <row r="45" spans="2:25" s="1008" customFormat="1" ht="17.25" customHeight="1">
      <c r="B45" s="1014"/>
      <c r="C45" s="1019" t="s">
        <v>620</v>
      </c>
      <c r="D45" s="1022" t="s">
        <v>1171</v>
      </c>
      <c r="E45" s="1009"/>
      <c r="F45" s="1009"/>
      <c r="G45" s="1027"/>
      <c r="H45" s="1027"/>
      <c r="J45" s="1027"/>
      <c r="K45" s="1027"/>
      <c r="L45" s="1027"/>
      <c r="M45" s="1027"/>
      <c r="N45" s="1027"/>
      <c r="O45" s="1027"/>
      <c r="R45" s="1027"/>
      <c r="S45" s="1027"/>
      <c r="T45" s="1027"/>
      <c r="W45" s="1027"/>
      <c r="X45" s="1027"/>
      <c r="Y45" s="1027"/>
    </row>
    <row r="46" spans="2:25" s="1008" customFormat="1" ht="17.25" customHeight="1">
      <c r="B46" s="1014"/>
      <c r="C46" s="1019" t="s">
        <v>1103</v>
      </c>
      <c r="D46" s="1022" t="s">
        <v>1172</v>
      </c>
      <c r="E46" s="1009"/>
      <c r="F46" s="1009"/>
      <c r="G46" s="1027"/>
      <c r="H46" s="1027"/>
      <c r="J46" s="1027"/>
      <c r="K46" s="1027"/>
      <c r="L46" s="1027"/>
      <c r="M46" s="1027"/>
      <c r="N46" s="1027"/>
      <c r="O46" s="1027"/>
      <c r="R46" s="1027"/>
      <c r="S46" s="1027"/>
      <c r="T46" s="1027"/>
      <c r="W46" s="1027"/>
      <c r="X46" s="1027"/>
      <c r="Y46" s="1027"/>
    </row>
    <row r="47" spans="2:25" s="1008" customFormat="1" ht="17.25" customHeight="1">
      <c r="B47" s="1014"/>
      <c r="C47" s="1019" t="s">
        <v>1100</v>
      </c>
      <c r="D47" s="1022" t="s">
        <v>456</v>
      </c>
      <c r="E47" s="1009"/>
      <c r="F47" s="1009"/>
      <c r="G47" s="1027"/>
      <c r="H47" s="1027"/>
      <c r="J47" s="1027"/>
      <c r="K47" s="1027"/>
      <c r="L47" s="1027"/>
      <c r="M47" s="1027"/>
      <c r="N47" s="1027"/>
      <c r="O47" s="1027"/>
      <c r="R47" s="1027"/>
      <c r="S47" s="1027"/>
      <c r="T47" s="1027"/>
      <c r="W47" s="1027"/>
      <c r="X47" s="1027"/>
      <c r="Y47" s="1027"/>
    </row>
    <row r="48" spans="2:25" s="1008" customFormat="1" ht="17.25" customHeight="1">
      <c r="B48" s="1014"/>
      <c r="C48" s="1019" t="s">
        <v>1113</v>
      </c>
      <c r="D48" s="1022" t="s">
        <v>1237</v>
      </c>
      <c r="E48" s="1009"/>
      <c r="F48" s="1009"/>
      <c r="G48" s="1027"/>
      <c r="H48" s="1027"/>
      <c r="J48" s="1027"/>
      <c r="K48" s="1027"/>
      <c r="L48" s="1027"/>
      <c r="M48" s="1027"/>
      <c r="N48" s="1027"/>
      <c r="O48" s="1027"/>
      <c r="R48" s="1027"/>
      <c r="S48" s="1027"/>
      <c r="T48" s="1027"/>
      <c r="W48" s="1027"/>
      <c r="X48" s="1027"/>
      <c r="Y48" s="1027"/>
    </row>
    <row r="49" spans="2:51" s="1008" customFormat="1" ht="17.25" customHeight="1">
      <c r="B49" s="1014"/>
      <c r="C49" s="1014"/>
      <c r="D49" s="1014"/>
      <c r="E49" s="1009"/>
      <c r="F49" s="1009"/>
      <c r="G49" s="1027"/>
      <c r="H49" s="1027"/>
      <c r="J49" s="1027"/>
      <c r="K49" s="1027"/>
      <c r="L49" s="1027"/>
      <c r="M49" s="1027"/>
      <c r="N49" s="1027"/>
      <c r="O49" s="1027"/>
      <c r="R49" s="1027"/>
      <c r="S49" s="1027"/>
      <c r="T49" s="1027"/>
      <c r="W49" s="1027"/>
      <c r="X49" s="1027"/>
      <c r="Y49" s="1027"/>
    </row>
    <row r="50" spans="2:51" s="1008" customFormat="1" ht="17.25" customHeight="1">
      <c r="B50" s="1014"/>
      <c r="C50" s="1021" t="s">
        <v>665</v>
      </c>
      <c r="D50" s="1014"/>
      <c r="E50" s="1009"/>
      <c r="F50" s="1009"/>
      <c r="G50" s="1027"/>
      <c r="H50" s="1027"/>
      <c r="J50" s="1027"/>
      <c r="K50" s="1027"/>
      <c r="L50" s="1027"/>
      <c r="M50" s="1027"/>
      <c r="N50" s="1027"/>
      <c r="O50" s="1027"/>
      <c r="R50" s="1027"/>
      <c r="S50" s="1027"/>
      <c r="T50" s="1027"/>
      <c r="W50" s="1027"/>
      <c r="X50" s="1027"/>
      <c r="Y50" s="1027"/>
    </row>
    <row r="51" spans="2:51" s="1008" customFormat="1" ht="17.25" customHeight="1">
      <c r="B51" s="1009"/>
      <c r="C51" s="1014" t="s">
        <v>1234</v>
      </c>
      <c r="D51" s="1009"/>
      <c r="E51" s="1009"/>
      <c r="F51" s="1021"/>
      <c r="G51" s="1027"/>
      <c r="H51" s="1027"/>
      <c r="J51" s="1027"/>
      <c r="K51" s="1027"/>
      <c r="L51" s="1027"/>
      <c r="M51" s="1027"/>
      <c r="N51" s="1027"/>
      <c r="O51" s="1027"/>
      <c r="R51" s="1027"/>
      <c r="S51" s="1027"/>
      <c r="T51" s="1027"/>
      <c r="W51" s="1027"/>
      <c r="X51" s="1027"/>
      <c r="Y51" s="1027"/>
    </row>
    <row r="52" spans="2:51" s="1008" customFormat="1" ht="17.25" customHeight="1">
      <c r="B52" s="1009"/>
      <c r="C52" s="1014" t="s">
        <v>1236</v>
      </c>
      <c r="D52" s="1009"/>
      <c r="E52" s="1009"/>
      <c r="F52" s="1014"/>
      <c r="G52" s="1027"/>
      <c r="H52" s="1027"/>
      <c r="J52" s="1027"/>
      <c r="K52" s="1027"/>
      <c r="L52" s="1027"/>
      <c r="M52" s="1027"/>
      <c r="N52" s="1027"/>
      <c r="O52" s="1027"/>
      <c r="R52" s="1027"/>
      <c r="S52" s="1027"/>
      <c r="T52" s="1027"/>
      <c r="W52" s="1027"/>
      <c r="X52" s="1027"/>
      <c r="Y52" s="1027"/>
    </row>
    <row r="53" spans="2:51" s="1008" customFormat="1" ht="17.25" customHeight="1">
      <c r="B53" s="1014"/>
      <c r="C53" s="1014"/>
      <c r="D53" s="1014"/>
      <c r="E53" s="1021"/>
      <c r="F53" s="1027"/>
      <c r="G53" s="1027"/>
      <c r="H53" s="1027"/>
      <c r="J53" s="1027"/>
      <c r="K53" s="1027"/>
      <c r="L53" s="1027"/>
      <c r="M53" s="1027"/>
      <c r="N53" s="1027"/>
      <c r="O53" s="1027"/>
      <c r="R53" s="1027"/>
      <c r="S53" s="1027"/>
      <c r="T53" s="1027"/>
      <c r="W53" s="1027"/>
      <c r="X53" s="1027"/>
      <c r="Y53" s="1027"/>
    </row>
    <row r="54" spans="2:51" s="1008" customFormat="1" ht="17.25" customHeight="1">
      <c r="B54" s="1014" t="s">
        <v>1223</v>
      </c>
      <c r="C54" s="1014"/>
      <c r="D54" s="1014"/>
    </row>
    <row r="55" spans="2:51" s="1008" customFormat="1" ht="17.25" customHeight="1">
      <c r="B55" s="1014" t="s">
        <v>1224</v>
      </c>
      <c r="C55" s="1014"/>
      <c r="D55" s="1014"/>
    </row>
    <row r="56" spans="2:51" s="1008" customFormat="1" ht="17.25" customHeight="1">
      <c r="B56" s="1015" t="s">
        <v>1225</v>
      </c>
      <c r="C56" s="1009"/>
      <c r="D56" s="1009"/>
      <c r="E56" s="1024"/>
      <c r="F56" s="1024"/>
      <c r="G56" s="1024"/>
      <c r="H56" s="1024"/>
      <c r="I56" s="1024"/>
      <c r="J56" s="1024"/>
      <c r="K56" s="1024"/>
      <c r="L56" s="1024"/>
      <c r="M56" s="1024"/>
      <c r="N56" s="1024"/>
      <c r="O56" s="1028"/>
      <c r="P56" s="1028"/>
      <c r="Q56" s="1024"/>
      <c r="R56" s="1028"/>
      <c r="S56" s="1024"/>
      <c r="T56" s="1024"/>
      <c r="U56" s="1028"/>
      <c r="Y56" s="1024"/>
      <c r="Z56" s="1024"/>
      <c r="AA56" s="1024"/>
      <c r="AB56" s="1024"/>
      <c r="AD56" s="1024"/>
      <c r="AE56" s="1028"/>
      <c r="AF56" s="1028"/>
      <c r="AG56" s="1028"/>
      <c r="AH56" s="1028"/>
      <c r="AI56" s="1029"/>
      <c r="AJ56" s="1028"/>
      <c r="AK56" s="1028"/>
      <c r="AL56" s="1028"/>
      <c r="AM56" s="1028"/>
      <c r="AN56" s="1028"/>
      <c r="AO56" s="1028"/>
      <c r="AP56" s="1028"/>
      <c r="AQ56" s="1028"/>
      <c r="AR56" s="1028"/>
      <c r="AS56" s="1028"/>
      <c r="AT56" s="1028"/>
      <c r="AU56" s="1028"/>
      <c r="AV56" s="1028"/>
      <c r="AW56" s="1028"/>
      <c r="AX56" s="1028"/>
      <c r="AY56" s="1029"/>
    </row>
    <row r="57" spans="2:51" s="1008" customFormat="1" ht="17.25" customHeight="1">
      <c r="B57" s="1015" t="s">
        <v>792</v>
      </c>
      <c r="C57" s="1009"/>
      <c r="D57" s="1009"/>
      <c r="E57" s="1024"/>
      <c r="F57" s="1024"/>
      <c r="G57" s="1024"/>
      <c r="H57" s="1024"/>
      <c r="I57" s="1024"/>
      <c r="J57" s="1024"/>
      <c r="K57" s="1024"/>
      <c r="L57" s="1024"/>
      <c r="M57" s="1024"/>
      <c r="N57" s="1024"/>
      <c r="O57" s="1028"/>
      <c r="P57" s="1028"/>
      <c r="Q57" s="1024"/>
      <c r="R57" s="1028"/>
      <c r="S57" s="1024"/>
      <c r="T57" s="1024"/>
      <c r="U57" s="1028"/>
      <c r="Y57" s="1024"/>
      <c r="Z57" s="1024"/>
      <c r="AA57" s="1024"/>
      <c r="AB57" s="1024"/>
      <c r="AD57" s="1024"/>
      <c r="AE57" s="1028"/>
      <c r="AF57" s="1028"/>
      <c r="AG57" s="1028"/>
      <c r="AH57" s="1028"/>
      <c r="AI57" s="1029"/>
      <c r="AJ57" s="1028"/>
      <c r="AK57" s="1028"/>
      <c r="AL57" s="1028"/>
      <c r="AM57" s="1028"/>
      <c r="AN57" s="1028"/>
      <c r="AO57" s="1028"/>
      <c r="AP57" s="1028"/>
      <c r="AQ57" s="1028"/>
      <c r="AR57" s="1028"/>
      <c r="AS57" s="1028"/>
      <c r="AT57" s="1028"/>
      <c r="AU57" s="1028"/>
      <c r="AV57" s="1028"/>
      <c r="AW57" s="1028"/>
      <c r="AX57" s="1028"/>
      <c r="AY57" s="1029"/>
    </row>
    <row r="58" spans="2:51" s="1008" customFormat="1" ht="17.25" customHeight="1"/>
    <row r="59" spans="2:51" s="1008" customFormat="1" ht="17.25" customHeight="1">
      <c r="B59" s="1014" t="s">
        <v>830</v>
      </c>
      <c r="C59" s="1014"/>
    </row>
    <row r="60" spans="2:51" s="1008" customFormat="1" ht="17.25" customHeight="1">
      <c r="B60" s="1014"/>
      <c r="C60" s="1014"/>
    </row>
    <row r="61" spans="2:51" s="1008" customFormat="1" ht="17.25" customHeight="1">
      <c r="B61" s="1014" t="s">
        <v>1226</v>
      </c>
      <c r="C61" s="1014"/>
    </row>
    <row r="62" spans="2:51" s="1008" customFormat="1" ht="17.25" customHeight="1">
      <c r="B62" s="1014" t="s">
        <v>343</v>
      </c>
      <c r="C62" s="1014"/>
    </row>
    <row r="63" spans="2:51" s="1008" customFormat="1" ht="17.25" customHeight="1">
      <c r="B63" s="1014"/>
      <c r="C63" s="1014"/>
    </row>
    <row r="64" spans="2:51" s="1008" customFormat="1" ht="17.25" customHeight="1">
      <c r="B64" s="1014" t="s">
        <v>1227</v>
      </c>
      <c r="C64" s="1014"/>
    </row>
    <row r="65" spans="2:54" s="1008" customFormat="1" ht="17.25" customHeight="1">
      <c r="B65" s="1014" t="s">
        <v>1168</v>
      </c>
      <c r="C65" s="1014"/>
    </row>
    <row r="66" spans="2:54" s="1008" customFormat="1" ht="17.25" customHeight="1">
      <c r="B66" s="1014"/>
      <c r="C66" s="1014"/>
    </row>
    <row r="67" spans="2:54" s="1008" customFormat="1" ht="17.25" customHeight="1">
      <c r="B67" s="1014" t="s">
        <v>539</v>
      </c>
      <c r="C67" s="1014"/>
      <c r="D67" s="1014"/>
    </row>
    <row r="68" spans="2:54" s="1008" customFormat="1" ht="17.25" customHeight="1">
      <c r="B68" s="1014"/>
      <c r="C68" s="1014"/>
      <c r="D68" s="1014"/>
    </row>
    <row r="69" spans="2:54" s="1008" customFormat="1" ht="17.25" customHeight="1">
      <c r="B69" s="1009" t="s">
        <v>476</v>
      </c>
      <c r="C69" s="1009"/>
      <c r="D69" s="1014"/>
    </row>
    <row r="70" spans="2:54" s="1008" customFormat="1" ht="17.25" customHeight="1">
      <c r="B70" s="1009" t="s">
        <v>1228</v>
      </c>
      <c r="C70" s="1009"/>
      <c r="D70" s="1014"/>
    </row>
    <row r="71" spans="2:54" s="1008" customFormat="1" ht="17.25" customHeight="1">
      <c r="B71" s="1009" t="s">
        <v>1229</v>
      </c>
    </row>
    <row r="72" spans="2:54" s="1008" customFormat="1" ht="17.25" customHeight="1">
      <c r="B72" s="1009"/>
    </row>
    <row r="73" spans="2:54" s="1008" customFormat="1" ht="17.25" customHeight="1">
      <c r="B73" s="1009" t="s">
        <v>1230</v>
      </c>
      <c r="E73" s="1025"/>
      <c r="F73" s="1025"/>
      <c r="G73" s="1025"/>
      <c r="H73" s="1025"/>
      <c r="I73" s="1025"/>
      <c r="J73" s="1025"/>
      <c r="K73" s="1025"/>
      <c r="L73" s="1025"/>
      <c r="M73" s="1025"/>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row>
    <row r="74" spans="2:54" s="1008" customFormat="1" ht="17.25" customHeight="1">
      <c r="B74" s="1016" t="s">
        <v>991</v>
      </c>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5"/>
      <c r="BA74" s="1025"/>
      <c r="BB74" s="1025"/>
    </row>
    <row r="75" spans="2:54" ht="18.75" customHeight="1">
      <c r="B75" s="1017" t="s">
        <v>609</v>
      </c>
    </row>
    <row r="76" spans="2:54" ht="18.75" customHeight="1">
      <c r="B76" s="1016" t="s">
        <v>1231</v>
      </c>
    </row>
    <row r="77" spans="2:54" ht="18.75" customHeight="1">
      <c r="B77" s="1017" t="s">
        <v>364</v>
      </c>
    </row>
    <row r="78" spans="2:54" ht="18.75" customHeight="1">
      <c r="B78" s="1016" t="s">
        <v>1232</v>
      </c>
    </row>
    <row r="79" spans="2:54" ht="18.75" customHeight="1">
      <c r="B79" s="1016" t="s">
        <v>283</v>
      </c>
    </row>
    <row r="80" spans="2:54" ht="18.75" customHeight="1">
      <c r="B80" s="1016" t="s">
        <v>891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L5"/>
  </mergeCells>
  <phoneticPr fontId="42"/>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BS290"/>
  <sheetViews>
    <sheetView showGridLines="0" view="pageBreakPreview" zoomScale="70" zoomScaleNormal="55" zoomScaleSheetLayoutView="70" workbookViewId="0">
      <selection activeCell="C1" sqref="C1"/>
    </sheetView>
  </sheetViews>
  <sheetFormatPr defaultColWidth="4.5" defaultRowHeight="14.25"/>
  <cols>
    <col min="1" max="1" width="0.875" style="1030" customWidth="1"/>
    <col min="2" max="6" width="5.75" style="1030" customWidth="1"/>
    <col min="7" max="8" width="8.125" style="1030" customWidth="1"/>
    <col min="9" max="12" width="3.25" style="1030" hidden="1" customWidth="1"/>
    <col min="13" max="14" width="3.25" style="1030" customWidth="1"/>
    <col min="15" max="66" width="5.75" style="1030" customWidth="1"/>
    <col min="67" max="67" width="1.125" style="1030" customWidth="1"/>
    <col min="68" max="16384" width="4.5" style="1030"/>
  </cols>
  <sheetData>
    <row r="1" spans="2:71" s="1031" customFormat="1" ht="20.25" customHeight="1">
      <c r="G1" s="1068" t="s">
        <v>150</v>
      </c>
      <c r="H1" s="1068"/>
      <c r="I1" s="1068"/>
      <c r="J1" s="1068"/>
      <c r="K1" s="1068"/>
      <c r="L1" s="1068"/>
      <c r="M1" s="1068"/>
      <c r="N1" s="1068"/>
      <c r="Q1" s="1115" t="s">
        <v>599</v>
      </c>
      <c r="T1" s="1068"/>
      <c r="U1" s="1068"/>
      <c r="V1" s="1068"/>
      <c r="W1" s="1068"/>
      <c r="X1" s="1068"/>
      <c r="Y1" s="1068"/>
      <c r="Z1" s="1068"/>
      <c r="AA1" s="1068"/>
      <c r="AW1" s="1149" t="s">
        <v>299</v>
      </c>
      <c r="AX1" s="1255" t="s">
        <v>1173</v>
      </c>
      <c r="AY1" s="1256"/>
      <c r="AZ1" s="1256"/>
      <c r="BA1" s="1256"/>
      <c r="BB1" s="1256"/>
      <c r="BC1" s="1256"/>
      <c r="BD1" s="1256"/>
      <c r="BE1" s="1256"/>
      <c r="BF1" s="1256"/>
      <c r="BG1" s="1256"/>
      <c r="BH1" s="1256"/>
      <c r="BI1" s="1256"/>
      <c r="BJ1" s="1256"/>
      <c r="BK1" s="1256"/>
      <c r="BL1" s="1256"/>
      <c r="BM1" s="1256"/>
      <c r="BN1" s="1149" t="s">
        <v>313</v>
      </c>
    </row>
    <row r="2" spans="2:71" s="1032" customFormat="1" ht="20.25" customHeight="1">
      <c r="N2" s="1115"/>
      <c r="Q2" s="1115"/>
      <c r="R2" s="1115"/>
      <c r="T2" s="1149"/>
      <c r="U2" s="1149"/>
      <c r="V2" s="1149"/>
      <c r="W2" s="1149"/>
      <c r="X2" s="1149"/>
      <c r="Y2" s="1149"/>
      <c r="Z2" s="1149"/>
      <c r="AA2" s="1149"/>
      <c r="AF2" s="1149" t="s">
        <v>1156</v>
      </c>
      <c r="AG2" s="1225">
        <v>4</v>
      </c>
      <c r="AH2" s="1225"/>
      <c r="AI2" s="1149" t="s">
        <v>209</v>
      </c>
      <c r="AJ2" s="1241">
        <f>IF(AG2=0,"",YEAR(DATE(2018+AG2,1,1)))</f>
        <v>2022</v>
      </c>
      <c r="AK2" s="1241"/>
      <c r="AL2" s="1245" t="s">
        <v>604</v>
      </c>
      <c r="AM2" s="1245" t="s">
        <v>1161</v>
      </c>
      <c r="AN2" s="1225">
        <v>4</v>
      </c>
      <c r="AO2" s="1225"/>
      <c r="AP2" s="1245" t="s">
        <v>1162</v>
      </c>
      <c r="AW2" s="1149" t="s">
        <v>1169</v>
      </c>
      <c r="AX2" s="1225" t="s">
        <v>1174</v>
      </c>
      <c r="AY2" s="1225"/>
      <c r="AZ2" s="1225"/>
      <c r="BA2" s="1225"/>
      <c r="BB2" s="1225"/>
      <c r="BC2" s="1225"/>
      <c r="BD2" s="1225"/>
      <c r="BE2" s="1225"/>
      <c r="BF2" s="1225"/>
      <c r="BG2" s="1225"/>
      <c r="BH2" s="1225"/>
      <c r="BI2" s="1225"/>
      <c r="BJ2" s="1225"/>
      <c r="BK2" s="1225"/>
      <c r="BL2" s="1225"/>
      <c r="BM2" s="1225"/>
      <c r="BN2" s="1149" t="s">
        <v>313</v>
      </c>
      <c r="BO2" s="1149"/>
      <c r="BP2" s="1149"/>
      <c r="BQ2" s="1149"/>
    </row>
    <row r="3" spans="2:71" s="1032" customFormat="1" ht="20.25" customHeight="1">
      <c r="N3" s="1115"/>
      <c r="Q3" s="1115"/>
      <c r="S3" s="1149"/>
      <c r="T3" s="1149"/>
      <c r="U3" s="1149"/>
      <c r="V3" s="1149"/>
      <c r="W3" s="1149"/>
      <c r="X3" s="1149"/>
      <c r="Y3" s="1149"/>
      <c r="AG3" s="1226"/>
      <c r="AH3" s="1226"/>
      <c r="AI3" s="1239"/>
      <c r="AJ3" s="1242"/>
      <c r="AK3" s="1239"/>
      <c r="BH3" s="1280" t="s">
        <v>135</v>
      </c>
      <c r="BI3" s="1291" t="s">
        <v>613</v>
      </c>
      <c r="BJ3" s="1060"/>
      <c r="BK3" s="1060"/>
      <c r="BL3" s="1308"/>
      <c r="BM3" s="1149"/>
    </row>
    <row r="4" spans="2:71" s="1032" customFormat="1" ht="20.25" customHeight="1">
      <c r="B4" s="1033"/>
      <c r="C4" s="1033"/>
      <c r="D4" s="1033"/>
      <c r="E4" s="1033"/>
      <c r="F4" s="1033"/>
      <c r="G4" s="1033"/>
      <c r="H4" s="1033"/>
      <c r="I4" s="1033"/>
      <c r="J4" s="1033"/>
      <c r="K4" s="1033"/>
      <c r="L4" s="1033"/>
      <c r="M4" s="1033"/>
      <c r="N4" s="1116"/>
      <c r="O4" s="1033"/>
      <c r="P4" s="1033"/>
      <c r="Q4" s="1116"/>
      <c r="R4" s="1033"/>
      <c r="S4" s="1150"/>
      <c r="T4" s="1150"/>
      <c r="U4" s="1150"/>
      <c r="V4" s="1150"/>
      <c r="W4" s="1150"/>
      <c r="X4" s="1150"/>
      <c r="Y4" s="1150"/>
      <c r="Z4" s="1033"/>
      <c r="AA4" s="1033"/>
      <c r="AB4" s="1033"/>
      <c r="AC4" s="1033"/>
      <c r="AD4" s="1033"/>
      <c r="AE4" s="1033"/>
      <c r="AF4" s="1033"/>
      <c r="AG4" s="1227"/>
      <c r="AH4" s="1227"/>
      <c r="AI4" s="1240"/>
      <c r="AJ4" s="1243"/>
      <c r="AK4" s="1240"/>
      <c r="AL4" s="1033"/>
      <c r="AM4" s="1033"/>
      <c r="AN4" s="1033"/>
      <c r="AO4" s="1033"/>
      <c r="AP4" s="1033"/>
      <c r="AQ4" s="1033"/>
      <c r="AR4" s="1033"/>
      <c r="AS4" s="1033"/>
      <c r="AT4" s="1033"/>
      <c r="AU4" s="1033"/>
      <c r="AV4" s="1033"/>
      <c r="BH4" s="1280" t="s">
        <v>612</v>
      </c>
      <c r="BI4" s="1291" t="s">
        <v>1179</v>
      </c>
      <c r="BJ4" s="1060"/>
      <c r="BK4" s="1060"/>
      <c r="BL4" s="1308"/>
      <c r="BM4" s="1149"/>
    </row>
    <row r="5" spans="2:71" s="1032" customFormat="1" ht="9" customHeight="1">
      <c r="B5" s="1033"/>
      <c r="C5" s="1033"/>
      <c r="D5" s="1033"/>
      <c r="E5" s="1033"/>
      <c r="F5" s="1033"/>
      <c r="G5" s="1033"/>
      <c r="H5" s="1033"/>
      <c r="I5" s="1033"/>
      <c r="J5" s="1033"/>
      <c r="K5" s="1033"/>
      <c r="L5" s="1033"/>
      <c r="M5" s="1033"/>
      <c r="N5" s="1116"/>
      <c r="O5" s="1033"/>
      <c r="P5" s="1033"/>
      <c r="Q5" s="1116"/>
      <c r="R5" s="1033"/>
      <c r="S5" s="1150"/>
      <c r="T5" s="1150"/>
      <c r="U5" s="1150"/>
      <c r="V5" s="1150"/>
      <c r="W5" s="1150"/>
      <c r="X5" s="1150"/>
      <c r="Y5" s="1150"/>
      <c r="Z5" s="1033"/>
      <c r="AA5" s="1033"/>
      <c r="AB5" s="1033"/>
      <c r="AC5" s="1033"/>
      <c r="AD5" s="1033"/>
      <c r="AE5" s="1033"/>
      <c r="AF5" s="1033"/>
      <c r="AG5" s="1228"/>
      <c r="AH5" s="1228"/>
      <c r="AI5" s="1033"/>
      <c r="AJ5" s="1033"/>
      <c r="AK5" s="1033"/>
      <c r="AL5" s="1033"/>
      <c r="AM5" s="1033"/>
      <c r="AN5" s="1248"/>
      <c r="AO5" s="1248"/>
      <c r="AP5" s="1248"/>
      <c r="AQ5" s="1248"/>
      <c r="AR5" s="1248"/>
      <c r="AS5" s="1248"/>
      <c r="AT5" s="1248"/>
      <c r="AU5" s="1248"/>
      <c r="AV5" s="1248"/>
      <c r="AW5" s="1031"/>
      <c r="AX5" s="1031"/>
      <c r="AY5" s="1031"/>
      <c r="AZ5" s="1031"/>
      <c r="BA5" s="1031"/>
      <c r="BB5" s="1031"/>
      <c r="BC5" s="1031"/>
      <c r="BD5" s="1031"/>
      <c r="BE5" s="1031"/>
      <c r="BF5" s="1031"/>
      <c r="BG5" s="1031"/>
      <c r="BH5" s="1031"/>
      <c r="BI5" s="1031"/>
      <c r="BJ5" s="1031"/>
      <c r="BK5" s="1031"/>
      <c r="BL5" s="1309"/>
      <c r="BM5" s="1309"/>
    </row>
    <row r="6" spans="2:71" s="1032" customFormat="1" ht="21" customHeight="1">
      <c r="B6" s="1034"/>
      <c r="C6" s="1034"/>
      <c r="D6" s="1034"/>
      <c r="E6" s="1034"/>
      <c r="F6" s="1034"/>
      <c r="G6" s="1069"/>
      <c r="H6" s="1069"/>
      <c r="I6" s="1069"/>
      <c r="J6" s="1069"/>
      <c r="K6" s="1069"/>
      <c r="L6" s="1069"/>
      <c r="M6" s="1069"/>
      <c r="N6" s="1069"/>
      <c r="O6" s="1117"/>
      <c r="P6" s="1117"/>
      <c r="Q6" s="1117"/>
      <c r="R6" s="1071"/>
      <c r="S6" s="1117"/>
      <c r="T6" s="1117"/>
      <c r="U6" s="1117"/>
      <c r="V6" s="1033"/>
      <c r="W6" s="1033"/>
      <c r="X6" s="1033"/>
      <c r="Y6" s="1033"/>
      <c r="Z6" s="1033"/>
      <c r="AA6" s="1033"/>
      <c r="AB6" s="1033"/>
      <c r="AC6" s="1033"/>
      <c r="AD6" s="1033"/>
      <c r="AE6" s="1033"/>
      <c r="AF6" s="1033"/>
      <c r="AG6" s="1033"/>
      <c r="AH6" s="1033"/>
      <c r="AI6" s="1033"/>
      <c r="AJ6" s="1033"/>
      <c r="AK6" s="1033"/>
      <c r="AL6" s="1033"/>
      <c r="AM6" s="1033"/>
      <c r="AN6" s="1248"/>
      <c r="AO6" s="1248"/>
      <c r="AP6" s="1248"/>
      <c r="AQ6" s="1248"/>
      <c r="AR6" s="1248"/>
      <c r="AS6" s="1248" t="s">
        <v>1163</v>
      </c>
      <c r="AT6" s="1248"/>
      <c r="AU6" s="1248"/>
      <c r="AV6" s="1248"/>
      <c r="AW6" s="1031"/>
      <c r="AX6" s="1031"/>
      <c r="AY6" s="1031"/>
      <c r="BA6" s="1254"/>
      <c r="BB6" s="1254"/>
      <c r="BC6" s="1114"/>
      <c r="BD6" s="1031"/>
      <c r="BE6" s="1260">
        <v>40</v>
      </c>
      <c r="BF6" s="1262"/>
      <c r="BG6" s="1114" t="s">
        <v>1178</v>
      </c>
      <c r="BH6" s="1031"/>
      <c r="BI6" s="1260">
        <v>160</v>
      </c>
      <c r="BJ6" s="1262"/>
      <c r="BK6" s="1114" t="s">
        <v>617</v>
      </c>
      <c r="BL6" s="1031"/>
      <c r="BM6" s="1309"/>
    </row>
    <row r="7" spans="2:71" s="1032" customFormat="1" ht="5.25" customHeight="1">
      <c r="B7" s="1034"/>
      <c r="C7" s="1034"/>
      <c r="D7" s="1034"/>
      <c r="E7" s="1034"/>
      <c r="F7" s="1034"/>
      <c r="G7" s="1070"/>
      <c r="H7" s="1070"/>
      <c r="I7" s="1070"/>
      <c r="J7" s="1070"/>
      <c r="K7" s="1070"/>
      <c r="L7" s="1070"/>
      <c r="M7" s="1070"/>
      <c r="N7" s="1117"/>
      <c r="O7" s="1117"/>
      <c r="P7" s="1117"/>
      <c r="Q7" s="1071"/>
      <c r="R7" s="1117"/>
      <c r="S7" s="1117"/>
      <c r="T7" s="1117"/>
      <c r="U7" s="1117"/>
      <c r="V7" s="1033"/>
      <c r="W7" s="1033"/>
      <c r="X7" s="1033"/>
      <c r="Y7" s="1033"/>
      <c r="Z7" s="1033"/>
      <c r="AA7" s="1033"/>
      <c r="AB7" s="1033"/>
      <c r="AC7" s="1033"/>
      <c r="AD7" s="1033"/>
      <c r="AE7" s="1033"/>
      <c r="AF7" s="1033"/>
      <c r="AG7" s="1033"/>
      <c r="AH7" s="1033"/>
      <c r="AI7" s="1033"/>
      <c r="AJ7" s="1033"/>
      <c r="AK7" s="1033"/>
      <c r="AL7" s="1033"/>
      <c r="AM7" s="1033"/>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71"/>
      <c r="BM7" s="1271"/>
      <c r="BN7" s="1033"/>
    </row>
    <row r="8" spans="2:71" s="1032" customFormat="1" ht="21" customHeight="1">
      <c r="B8" s="1035"/>
      <c r="C8" s="1035"/>
      <c r="D8" s="1035"/>
      <c r="E8" s="1035"/>
      <c r="F8" s="1035"/>
      <c r="G8" s="1071"/>
      <c r="H8" s="1071"/>
      <c r="I8" s="1071"/>
      <c r="J8" s="1071"/>
      <c r="K8" s="1071"/>
      <c r="L8" s="1071"/>
      <c r="M8" s="1071"/>
      <c r="N8" s="1117"/>
      <c r="O8" s="1117"/>
      <c r="P8" s="1117"/>
      <c r="Q8" s="1071"/>
      <c r="R8" s="1117"/>
      <c r="S8" s="1117"/>
      <c r="T8" s="1117"/>
      <c r="U8" s="1117"/>
      <c r="V8" s="1033"/>
      <c r="W8" s="1033"/>
      <c r="X8" s="1033"/>
      <c r="Y8" s="1033"/>
      <c r="Z8" s="1033"/>
      <c r="AA8" s="1033"/>
      <c r="AB8" s="1033"/>
      <c r="AC8" s="1033"/>
      <c r="AD8" s="1033"/>
      <c r="AE8" s="1033"/>
      <c r="AF8" s="1033"/>
      <c r="AG8" s="1033"/>
      <c r="AH8" s="1033"/>
      <c r="AI8" s="1033"/>
      <c r="AJ8" s="1033"/>
      <c r="AK8" s="1033"/>
      <c r="AL8" s="1033"/>
      <c r="AM8" s="1033"/>
      <c r="AN8" s="1249"/>
      <c r="AO8" s="1249"/>
      <c r="AP8" s="1249"/>
      <c r="AQ8" s="1069"/>
      <c r="AR8" s="1250"/>
      <c r="AS8" s="1251"/>
      <c r="AT8" s="1251"/>
      <c r="AU8" s="1034"/>
      <c r="AV8" s="1254"/>
      <c r="AW8" s="1254"/>
      <c r="AX8" s="1254"/>
      <c r="AY8" s="1257"/>
      <c r="AZ8" s="1257"/>
      <c r="BA8" s="1248"/>
      <c r="BB8" s="1254"/>
      <c r="BC8" s="1254"/>
      <c r="BD8" s="1071"/>
      <c r="BE8" s="1248"/>
      <c r="BF8" s="1248" t="s">
        <v>1177</v>
      </c>
      <c r="BG8" s="1248"/>
      <c r="BH8" s="1248"/>
      <c r="BI8" s="1292">
        <f>DAY(EOMONTH(DATE(AJ2,AN2,1),0))</f>
        <v>30</v>
      </c>
      <c r="BJ8" s="1295"/>
      <c r="BK8" s="1248" t="s">
        <v>1181</v>
      </c>
      <c r="BL8" s="1248"/>
      <c r="BM8" s="1248"/>
      <c r="BN8" s="1033"/>
      <c r="BQ8" s="1149"/>
      <c r="BR8" s="1149"/>
      <c r="BS8" s="1149"/>
    </row>
    <row r="9" spans="2:71" s="1032" customFormat="1" ht="5.25" customHeight="1">
      <c r="B9" s="1035"/>
      <c r="C9" s="1035"/>
      <c r="D9" s="1035"/>
      <c r="E9" s="1035"/>
      <c r="F9" s="1035"/>
      <c r="G9" s="1071"/>
      <c r="H9" s="1071"/>
      <c r="I9" s="1071"/>
      <c r="J9" s="1071"/>
      <c r="K9" s="1071"/>
      <c r="L9" s="1071"/>
      <c r="M9" s="1071"/>
      <c r="N9" s="1117"/>
      <c r="O9" s="1117"/>
      <c r="P9" s="1117"/>
      <c r="Q9" s="1071"/>
      <c r="R9" s="1117"/>
      <c r="S9" s="1117"/>
      <c r="T9" s="1117"/>
      <c r="U9" s="1117"/>
      <c r="V9" s="1033"/>
      <c r="W9" s="1033"/>
      <c r="X9" s="1033"/>
      <c r="Y9" s="1033"/>
      <c r="Z9" s="1033"/>
      <c r="AA9" s="1033"/>
      <c r="AB9" s="1033"/>
      <c r="AC9" s="1033"/>
      <c r="AD9" s="1033"/>
      <c r="AE9" s="1033"/>
      <c r="AF9" s="1033"/>
      <c r="AG9" s="1033"/>
      <c r="AH9" s="1033"/>
      <c r="AI9" s="1033"/>
      <c r="AJ9" s="1033"/>
      <c r="AK9" s="1033"/>
      <c r="AL9" s="1033"/>
      <c r="AM9" s="1033"/>
      <c r="AN9" s="1249"/>
      <c r="AO9" s="1249"/>
      <c r="AP9" s="1249"/>
      <c r="AQ9" s="1069"/>
      <c r="AR9" s="1250"/>
      <c r="AS9" s="1251"/>
      <c r="AT9" s="1251"/>
      <c r="AU9" s="1034"/>
      <c r="AV9" s="1254"/>
      <c r="AW9" s="1254"/>
      <c r="AX9" s="1254"/>
      <c r="AY9" s="1257"/>
      <c r="AZ9" s="1257"/>
      <c r="BA9" s="1248"/>
      <c r="BB9" s="1254"/>
      <c r="BC9" s="1254"/>
      <c r="BD9" s="1071"/>
      <c r="BE9" s="1248"/>
      <c r="BF9" s="1248"/>
      <c r="BG9" s="1248"/>
      <c r="BH9" s="1248"/>
      <c r="BI9" s="1071"/>
      <c r="BJ9" s="1071"/>
      <c r="BK9" s="1248"/>
      <c r="BL9" s="1248"/>
      <c r="BM9" s="1248"/>
      <c r="BN9" s="1033"/>
      <c r="BQ9" s="1149"/>
      <c r="BR9" s="1149"/>
      <c r="BS9" s="1149"/>
    </row>
    <row r="10" spans="2:71" s="1032" customFormat="1" ht="21" customHeight="1">
      <c r="B10" s="1035"/>
      <c r="C10" s="1035"/>
      <c r="D10" s="1035"/>
      <c r="E10" s="1035"/>
      <c r="F10" s="1035"/>
      <c r="G10" s="1071"/>
      <c r="H10" s="1071"/>
      <c r="I10" s="1071"/>
      <c r="J10" s="1071"/>
      <c r="K10" s="1071"/>
      <c r="L10" s="1071"/>
      <c r="M10" s="1071"/>
      <c r="N10" s="1117"/>
      <c r="O10" s="1117"/>
      <c r="P10" s="1117"/>
      <c r="Q10" s="1071"/>
      <c r="R10" s="1117"/>
      <c r="S10" s="1117"/>
      <c r="T10" s="1117"/>
      <c r="U10" s="1117"/>
      <c r="V10" s="1033"/>
      <c r="W10" s="1033"/>
      <c r="X10" s="1033"/>
      <c r="Y10" s="1033"/>
      <c r="Z10" s="1033"/>
      <c r="AA10" s="1033"/>
      <c r="AB10" s="1033"/>
      <c r="AC10" s="1033"/>
      <c r="AD10" s="1033"/>
      <c r="AE10" s="1033"/>
      <c r="AF10" s="1033"/>
      <c r="AG10" s="1033"/>
      <c r="AH10" s="1033"/>
      <c r="AI10" s="1033"/>
      <c r="AJ10" s="1033"/>
      <c r="AK10" s="1033"/>
      <c r="AL10" s="1033"/>
      <c r="AM10" s="1033"/>
      <c r="AN10" s="1249"/>
      <c r="AO10" s="1249"/>
      <c r="AP10" s="1249"/>
      <c r="AQ10" s="1069"/>
      <c r="AR10" s="1250"/>
      <c r="AS10" s="1251"/>
      <c r="AT10" s="1251"/>
      <c r="AU10" s="1248" t="s">
        <v>1164</v>
      </c>
      <c r="AV10" s="1254"/>
      <c r="AW10" s="1248"/>
      <c r="AX10" s="1069"/>
      <c r="AY10" s="1069"/>
      <c r="AZ10" s="1258"/>
      <c r="BA10" s="1248"/>
      <c r="BB10" s="1259"/>
      <c r="BC10" s="1259"/>
      <c r="BD10" s="1259"/>
      <c r="BE10" s="1248"/>
      <c r="BF10" s="1248"/>
      <c r="BG10" s="1271" t="s">
        <v>610</v>
      </c>
      <c r="BH10" s="1248"/>
      <c r="BI10" s="1260"/>
      <c r="BJ10" s="1262"/>
      <c r="BK10" s="1114" t="s">
        <v>523</v>
      </c>
      <c r="BL10" s="1248"/>
      <c r="BM10" s="1248"/>
      <c r="BN10" s="1033"/>
      <c r="BQ10" s="1149"/>
      <c r="BR10" s="1149"/>
      <c r="BS10" s="1149"/>
    </row>
    <row r="11" spans="2:71" ht="5.25" customHeight="1">
      <c r="B11" s="1036"/>
      <c r="C11" s="1036"/>
      <c r="D11" s="1036"/>
      <c r="E11" s="1036"/>
      <c r="F11" s="1036"/>
      <c r="G11" s="1072"/>
      <c r="H11" s="1072"/>
      <c r="I11" s="1072"/>
      <c r="J11" s="1072"/>
      <c r="K11" s="1072"/>
      <c r="L11" s="1072"/>
      <c r="M11" s="1072"/>
      <c r="N11" s="1072"/>
      <c r="O11" s="1036"/>
      <c r="P11" s="1036"/>
      <c r="Q11" s="1036"/>
      <c r="R11" s="1036"/>
      <c r="S11" s="1036"/>
      <c r="T11" s="1036"/>
      <c r="U11" s="1036"/>
      <c r="V11" s="1036"/>
      <c r="W11" s="1036"/>
      <c r="X11" s="1036"/>
      <c r="Y11" s="1036"/>
      <c r="Z11" s="1036"/>
      <c r="AA11" s="1036"/>
      <c r="AB11" s="1036"/>
      <c r="AC11" s="1036"/>
      <c r="AD11" s="1036"/>
      <c r="AE11" s="1036"/>
      <c r="AF11" s="1036"/>
      <c r="AG11" s="1072"/>
      <c r="AH11" s="1036"/>
      <c r="AI11" s="1036"/>
      <c r="AJ11" s="1036"/>
      <c r="AK11" s="1036"/>
      <c r="AL11" s="1036"/>
      <c r="AM11" s="1036"/>
      <c r="AN11" s="1036"/>
      <c r="AO11" s="1036"/>
      <c r="AP11" s="1036"/>
      <c r="AQ11" s="1036"/>
      <c r="AR11" s="1036"/>
      <c r="AS11" s="1036"/>
      <c r="AT11" s="1036"/>
      <c r="AU11" s="1036"/>
      <c r="AV11" s="1036"/>
      <c r="AX11" s="1081"/>
      <c r="BO11" s="1318"/>
      <c r="BP11" s="1318"/>
      <c r="BQ11" s="1318"/>
    </row>
    <row r="12" spans="2:71" ht="21.6" customHeight="1">
      <c r="B12" s="1037" t="s">
        <v>204</v>
      </c>
      <c r="C12" s="1043" t="s">
        <v>1087</v>
      </c>
      <c r="D12" s="1050" t="s">
        <v>1091</v>
      </c>
      <c r="E12" s="1057"/>
      <c r="F12" s="1062"/>
      <c r="G12" s="1050" t="s">
        <v>1095</v>
      </c>
      <c r="H12" s="1083"/>
      <c r="I12" s="1091"/>
      <c r="J12" s="1083"/>
      <c r="K12" s="1091"/>
      <c r="L12" s="1083"/>
      <c r="M12" s="1104" t="s">
        <v>910</v>
      </c>
      <c r="N12" s="1118"/>
      <c r="O12" s="1091" t="s">
        <v>1104</v>
      </c>
      <c r="P12" s="1140"/>
      <c r="Q12" s="1140"/>
      <c r="R12" s="1083"/>
      <c r="S12" s="1091" t="s">
        <v>1023</v>
      </c>
      <c r="T12" s="1140"/>
      <c r="U12" s="1140"/>
      <c r="V12" s="1140"/>
      <c r="W12" s="1083"/>
      <c r="X12" s="1171"/>
      <c r="Y12" s="1171"/>
      <c r="Z12" s="1189"/>
      <c r="AA12" s="1201" t="s">
        <v>1025</v>
      </c>
      <c r="AB12" s="1057"/>
      <c r="AC12" s="1057"/>
      <c r="AD12" s="1057"/>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057"/>
      <c r="BC12" s="1057"/>
      <c r="BD12" s="1057"/>
      <c r="BE12" s="1057"/>
      <c r="BF12" s="1263" t="str">
        <f>IF(BI3="４週","(12)1～4週目の勤務時間数合計","(12)1か月の勤務時間数　合計")</f>
        <v>(12)1～4週目の勤務時間数合計</v>
      </c>
      <c r="BG12" s="1272"/>
      <c r="BH12" s="1281" t="s">
        <v>835</v>
      </c>
      <c r="BI12" s="1272"/>
      <c r="BJ12" s="1050" t="s">
        <v>169</v>
      </c>
      <c r="BK12" s="1140"/>
      <c r="BL12" s="1140"/>
      <c r="BM12" s="1140"/>
      <c r="BN12" s="1310"/>
    </row>
    <row r="13" spans="2:71" ht="20.25" customHeight="1">
      <c r="B13" s="1038"/>
      <c r="C13" s="1044"/>
      <c r="D13" s="1051"/>
      <c r="E13" s="271"/>
      <c r="F13" s="1063"/>
      <c r="G13" s="1073"/>
      <c r="H13" s="1084"/>
      <c r="I13" s="1092"/>
      <c r="J13" s="1084"/>
      <c r="K13" s="1092"/>
      <c r="L13" s="1084"/>
      <c r="M13" s="1105"/>
      <c r="N13" s="1119"/>
      <c r="O13" s="1092"/>
      <c r="P13" s="1141"/>
      <c r="Q13" s="1141"/>
      <c r="R13" s="1084"/>
      <c r="S13" s="1092"/>
      <c r="T13" s="1141"/>
      <c r="U13" s="1141"/>
      <c r="V13" s="1141"/>
      <c r="W13" s="1084"/>
      <c r="X13" s="1172"/>
      <c r="Y13" s="1172"/>
      <c r="Z13" s="1190"/>
      <c r="AA13" s="1202" t="s">
        <v>1153</v>
      </c>
      <c r="AB13" s="1202"/>
      <c r="AC13" s="1202"/>
      <c r="AD13" s="1202"/>
      <c r="AE13" s="1202"/>
      <c r="AF13" s="1202"/>
      <c r="AG13" s="1229"/>
      <c r="AH13" s="1236" t="s">
        <v>1157</v>
      </c>
      <c r="AI13" s="1202"/>
      <c r="AJ13" s="1202"/>
      <c r="AK13" s="1202"/>
      <c r="AL13" s="1202"/>
      <c r="AM13" s="1202"/>
      <c r="AN13" s="1229"/>
      <c r="AO13" s="1236" t="s">
        <v>337</v>
      </c>
      <c r="AP13" s="1202"/>
      <c r="AQ13" s="1202"/>
      <c r="AR13" s="1202"/>
      <c r="AS13" s="1202"/>
      <c r="AT13" s="1202"/>
      <c r="AU13" s="1229"/>
      <c r="AV13" s="1236" t="s">
        <v>1167</v>
      </c>
      <c r="AW13" s="1202"/>
      <c r="AX13" s="1202"/>
      <c r="AY13" s="1202"/>
      <c r="AZ13" s="1202"/>
      <c r="BA13" s="1202"/>
      <c r="BB13" s="1229"/>
      <c r="BC13" s="1236" t="s">
        <v>1176</v>
      </c>
      <c r="BD13" s="1202"/>
      <c r="BE13" s="1202"/>
      <c r="BF13" s="1264"/>
      <c r="BG13" s="1273"/>
      <c r="BH13" s="1282"/>
      <c r="BI13" s="1273"/>
      <c r="BJ13" s="1073"/>
      <c r="BK13" s="1141"/>
      <c r="BL13" s="1141"/>
      <c r="BM13" s="1141"/>
      <c r="BN13" s="1311"/>
    </row>
    <row r="14" spans="2:71" ht="20.25" customHeight="1">
      <c r="B14" s="1038"/>
      <c r="C14" s="1044"/>
      <c r="D14" s="1051"/>
      <c r="E14" s="271"/>
      <c r="F14" s="1063"/>
      <c r="G14" s="1073"/>
      <c r="H14" s="1084"/>
      <c r="I14" s="1092"/>
      <c r="J14" s="1084"/>
      <c r="K14" s="1092"/>
      <c r="L14" s="1084"/>
      <c r="M14" s="1105"/>
      <c r="N14" s="1119"/>
      <c r="O14" s="1092"/>
      <c r="P14" s="1141"/>
      <c r="Q14" s="1141"/>
      <c r="R14" s="1084"/>
      <c r="S14" s="1092"/>
      <c r="T14" s="1141"/>
      <c r="U14" s="1141"/>
      <c r="V14" s="1141"/>
      <c r="W14" s="1084"/>
      <c r="X14" s="1172"/>
      <c r="Y14" s="1172"/>
      <c r="Z14" s="1190"/>
      <c r="AA14" s="1203">
        <v>1</v>
      </c>
      <c r="AB14" s="1134">
        <v>2</v>
      </c>
      <c r="AC14" s="1134">
        <v>3</v>
      </c>
      <c r="AD14" s="1134">
        <v>4</v>
      </c>
      <c r="AE14" s="1134">
        <v>5</v>
      </c>
      <c r="AF14" s="1134">
        <v>6</v>
      </c>
      <c r="AG14" s="1230">
        <v>7</v>
      </c>
      <c r="AH14" s="1237">
        <v>8</v>
      </c>
      <c r="AI14" s="1134">
        <v>9</v>
      </c>
      <c r="AJ14" s="1134">
        <v>10</v>
      </c>
      <c r="AK14" s="1134">
        <v>11</v>
      </c>
      <c r="AL14" s="1134">
        <v>12</v>
      </c>
      <c r="AM14" s="1134">
        <v>13</v>
      </c>
      <c r="AN14" s="1230">
        <v>14</v>
      </c>
      <c r="AO14" s="1203">
        <v>15</v>
      </c>
      <c r="AP14" s="1134">
        <v>16</v>
      </c>
      <c r="AQ14" s="1134">
        <v>17</v>
      </c>
      <c r="AR14" s="1134">
        <v>18</v>
      </c>
      <c r="AS14" s="1134">
        <v>19</v>
      </c>
      <c r="AT14" s="1134">
        <v>20</v>
      </c>
      <c r="AU14" s="1230">
        <v>21</v>
      </c>
      <c r="AV14" s="1237">
        <v>22</v>
      </c>
      <c r="AW14" s="1134">
        <v>23</v>
      </c>
      <c r="AX14" s="1134">
        <v>24</v>
      </c>
      <c r="AY14" s="1134">
        <v>25</v>
      </c>
      <c r="AZ14" s="1134">
        <v>26</v>
      </c>
      <c r="BA14" s="1134">
        <v>27</v>
      </c>
      <c r="BB14" s="1230">
        <v>28</v>
      </c>
      <c r="BC14" s="1237" t="str">
        <f>IF($BI$3="暦月",IF(DAY(DATE($AJ$2,$AN$2,29))=29,29,""),"")</f>
        <v/>
      </c>
      <c r="BD14" s="1134" t="str">
        <f>IF($BI$3="暦月",IF(DAY(DATE($AJ$2,$AN$2,30))=30,30,""),"")</f>
        <v/>
      </c>
      <c r="BE14" s="1230" t="str">
        <f>IF($BI$3="暦月",IF(DAY(DATE($AJ$2,$AN$2,31))=31,31,""),"")</f>
        <v/>
      </c>
      <c r="BF14" s="1264"/>
      <c r="BG14" s="1273"/>
      <c r="BH14" s="1282"/>
      <c r="BI14" s="1273"/>
      <c r="BJ14" s="1073"/>
      <c r="BK14" s="1141"/>
      <c r="BL14" s="1141"/>
      <c r="BM14" s="1141"/>
      <c r="BN14" s="1311"/>
    </row>
    <row r="15" spans="2:71" ht="20.25" hidden="1" customHeight="1">
      <c r="B15" s="1038"/>
      <c r="C15" s="1044"/>
      <c r="D15" s="1051"/>
      <c r="E15" s="271"/>
      <c r="F15" s="1063"/>
      <c r="G15" s="1073"/>
      <c r="H15" s="1084"/>
      <c r="I15" s="1092"/>
      <c r="J15" s="1084"/>
      <c r="K15" s="1092"/>
      <c r="L15" s="1084"/>
      <c r="M15" s="1105"/>
      <c r="N15" s="1119"/>
      <c r="O15" s="1092"/>
      <c r="P15" s="1141"/>
      <c r="Q15" s="1141"/>
      <c r="R15" s="1084"/>
      <c r="S15" s="1092"/>
      <c r="T15" s="1141"/>
      <c r="U15" s="1141"/>
      <c r="V15" s="1141"/>
      <c r="W15" s="1084"/>
      <c r="X15" s="1172"/>
      <c r="Y15" s="1172"/>
      <c r="Z15" s="1190"/>
      <c r="AA15" s="1203">
        <f>WEEKDAY(DATE($AJ$2,$AN$2,1))</f>
        <v>6</v>
      </c>
      <c r="AB15" s="1134">
        <f>WEEKDAY(DATE($AJ$2,$AN$2,2))</f>
        <v>7</v>
      </c>
      <c r="AC15" s="1134">
        <f>WEEKDAY(DATE($AJ$2,$AN$2,3))</f>
        <v>1</v>
      </c>
      <c r="AD15" s="1134">
        <f>WEEKDAY(DATE($AJ$2,$AN$2,4))</f>
        <v>2</v>
      </c>
      <c r="AE15" s="1134">
        <f>WEEKDAY(DATE($AJ$2,$AN$2,5))</f>
        <v>3</v>
      </c>
      <c r="AF15" s="1134">
        <f>WEEKDAY(DATE($AJ$2,$AN$2,6))</f>
        <v>4</v>
      </c>
      <c r="AG15" s="1230">
        <f>WEEKDAY(DATE($AJ$2,$AN$2,7))</f>
        <v>5</v>
      </c>
      <c r="AH15" s="1237">
        <f>WEEKDAY(DATE($AJ$2,$AN$2,8))</f>
        <v>6</v>
      </c>
      <c r="AI15" s="1134">
        <f>WEEKDAY(DATE($AJ$2,$AN$2,9))</f>
        <v>7</v>
      </c>
      <c r="AJ15" s="1134">
        <f>WEEKDAY(DATE($AJ$2,$AN$2,10))</f>
        <v>1</v>
      </c>
      <c r="AK15" s="1134">
        <f>WEEKDAY(DATE($AJ$2,$AN$2,11))</f>
        <v>2</v>
      </c>
      <c r="AL15" s="1134">
        <f>WEEKDAY(DATE($AJ$2,$AN$2,12))</f>
        <v>3</v>
      </c>
      <c r="AM15" s="1134">
        <f>WEEKDAY(DATE($AJ$2,$AN$2,13))</f>
        <v>4</v>
      </c>
      <c r="AN15" s="1230">
        <f>WEEKDAY(DATE($AJ$2,$AN$2,14))</f>
        <v>5</v>
      </c>
      <c r="AO15" s="1237">
        <f>WEEKDAY(DATE($AJ$2,$AN$2,15))</f>
        <v>6</v>
      </c>
      <c r="AP15" s="1134">
        <f>WEEKDAY(DATE($AJ$2,$AN$2,16))</f>
        <v>7</v>
      </c>
      <c r="AQ15" s="1134">
        <f>WEEKDAY(DATE($AJ$2,$AN$2,17))</f>
        <v>1</v>
      </c>
      <c r="AR15" s="1134">
        <f>WEEKDAY(DATE($AJ$2,$AN$2,18))</f>
        <v>2</v>
      </c>
      <c r="AS15" s="1134">
        <f>WEEKDAY(DATE($AJ$2,$AN$2,19))</f>
        <v>3</v>
      </c>
      <c r="AT15" s="1134">
        <f>WEEKDAY(DATE($AJ$2,$AN$2,20))</f>
        <v>4</v>
      </c>
      <c r="AU15" s="1230">
        <f>WEEKDAY(DATE($AJ$2,$AN$2,21))</f>
        <v>5</v>
      </c>
      <c r="AV15" s="1237">
        <f>WEEKDAY(DATE($AJ$2,$AN$2,22))</f>
        <v>6</v>
      </c>
      <c r="AW15" s="1134">
        <f>WEEKDAY(DATE($AJ$2,$AN$2,23))</f>
        <v>7</v>
      </c>
      <c r="AX15" s="1134">
        <f>WEEKDAY(DATE($AJ$2,$AN$2,24))</f>
        <v>1</v>
      </c>
      <c r="AY15" s="1134">
        <f>WEEKDAY(DATE($AJ$2,$AN$2,25))</f>
        <v>2</v>
      </c>
      <c r="AZ15" s="1134">
        <f>WEEKDAY(DATE($AJ$2,$AN$2,26))</f>
        <v>3</v>
      </c>
      <c r="BA15" s="1134">
        <f>WEEKDAY(DATE($AJ$2,$AN$2,27))</f>
        <v>4</v>
      </c>
      <c r="BB15" s="1230">
        <f>WEEKDAY(DATE($AJ$2,$AN$2,28))</f>
        <v>5</v>
      </c>
      <c r="BC15" s="1237">
        <f>IF(BC14=29,WEEKDAY(DATE($AJ$2,$AN$2,29)),0)</f>
        <v>0</v>
      </c>
      <c r="BD15" s="1134">
        <f>IF(BD14=30,WEEKDAY(DATE($AJ$2,$AN$2,30)),0)</f>
        <v>0</v>
      </c>
      <c r="BE15" s="1230">
        <f>IF(BE14=31,WEEKDAY(DATE($AJ$2,$AN$2,31)),0)</f>
        <v>0</v>
      </c>
      <c r="BF15" s="1264"/>
      <c r="BG15" s="1273"/>
      <c r="BH15" s="1282"/>
      <c r="BI15" s="1273"/>
      <c r="BJ15" s="1073"/>
      <c r="BK15" s="1141"/>
      <c r="BL15" s="1141"/>
      <c r="BM15" s="1141"/>
      <c r="BN15" s="1311"/>
    </row>
    <row r="16" spans="2:71" ht="20.25" customHeight="1">
      <c r="B16" s="1039"/>
      <c r="C16" s="1045"/>
      <c r="D16" s="1052"/>
      <c r="E16" s="1058"/>
      <c r="F16" s="1064"/>
      <c r="G16" s="1074"/>
      <c r="H16" s="1085"/>
      <c r="I16" s="1093"/>
      <c r="J16" s="1085"/>
      <c r="K16" s="1093"/>
      <c r="L16" s="1085"/>
      <c r="M16" s="1106"/>
      <c r="N16" s="1120"/>
      <c r="O16" s="1093"/>
      <c r="P16" s="1142"/>
      <c r="Q16" s="1142"/>
      <c r="R16" s="1085"/>
      <c r="S16" s="1093"/>
      <c r="T16" s="1142"/>
      <c r="U16" s="1142"/>
      <c r="V16" s="1142"/>
      <c r="W16" s="1085"/>
      <c r="X16" s="1173"/>
      <c r="Y16" s="1173"/>
      <c r="Z16" s="1191"/>
      <c r="AA16" s="1204" t="str">
        <f t="shared" ref="AA16:BB16" si="0">IF(AA15=1,"日",IF(AA15=2,"月",IF(AA15=3,"火",IF(AA15=4,"水",IF(AA15=5,"木",IF(AA15=6,"金","土"))))))</f>
        <v>金</v>
      </c>
      <c r="AB16" s="1215" t="str">
        <f t="shared" si="0"/>
        <v>土</v>
      </c>
      <c r="AC16" s="1215" t="str">
        <f t="shared" si="0"/>
        <v>日</v>
      </c>
      <c r="AD16" s="1215" t="str">
        <f t="shared" si="0"/>
        <v>月</v>
      </c>
      <c r="AE16" s="1215" t="str">
        <f t="shared" si="0"/>
        <v>火</v>
      </c>
      <c r="AF16" s="1215" t="str">
        <f t="shared" si="0"/>
        <v>水</v>
      </c>
      <c r="AG16" s="1231" t="str">
        <f t="shared" si="0"/>
        <v>木</v>
      </c>
      <c r="AH16" s="1238" t="str">
        <f t="shared" si="0"/>
        <v>金</v>
      </c>
      <c r="AI16" s="1215" t="str">
        <f t="shared" si="0"/>
        <v>土</v>
      </c>
      <c r="AJ16" s="1215" t="str">
        <f t="shared" si="0"/>
        <v>日</v>
      </c>
      <c r="AK16" s="1215" t="str">
        <f t="shared" si="0"/>
        <v>月</v>
      </c>
      <c r="AL16" s="1215" t="str">
        <f t="shared" si="0"/>
        <v>火</v>
      </c>
      <c r="AM16" s="1215" t="str">
        <f t="shared" si="0"/>
        <v>水</v>
      </c>
      <c r="AN16" s="1231" t="str">
        <f t="shared" si="0"/>
        <v>木</v>
      </c>
      <c r="AO16" s="1238" t="str">
        <f t="shared" si="0"/>
        <v>金</v>
      </c>
      <c r="AP16" s="1215" t="str">
        <f t="shared" si="0"/>
        <v>土</v>
      </c>
      <c r="AQ16" s="1215" t="str">
        <f t="shared" si="0"/>
        <v>日</v>
      </c>
      <c r="AR16" s="1215" t="str">
        <f t="shared" si="0"/>
        <v>月</v>
      </c>
      <c r="AS16" s="1215" t="str">
        <f t="shared" si="0"/>
        <v>火</v>
      </c>
      <c r="AT16" s="1215" t="str">
        <f t="shared" si="0"/>
        <v>水</v>
      </c>
      <c r="AU16" s="1231" t="str">
        <f t="shared" si="0"/>
        <v>木</v>
      </c>
      <c r="AV16" s="1238" t="str">
        <f t="shared" si="0"/>
        <v>金</v>
      </c>
      <c r="AW16" s="1215" t="str">
        <f t="shared" si="0"/>
        <v>土</v>
      </c>
      <c r="AX16" s="1215" t="str">
        <f t="shared" si="0"/>
        <v>日</v>
      </c>
      <c r="AY16" s="1215" t="str">
        <f t="shared" si="0"/>
        <v>月</v>
      </c>
      <c r="AZ16" s="1215" t="str">
        <f t="shared" si="0"/>
        <v>火</v>
      </c>
      <c r="BA16" s="1215" t="str">
        <f t="shared" si="0"/>
        <v>水</v>
      </c>
      <c r="BB16" s="1231" t="str">
        <f t="shared" si="0"/>
        <v>木</v>
      </c>
      <c r="BC16" s="1215" t="str">
        <f>IF(BC15=1,"日",IF(BC15=2,"月",IF(BC15=3,"火",IF(BC15=4,"水",IF(BC15=5,"木",IF(BC15=6,"金",IF(BC15=0,"","土")))))))</f>
        <v/>
      </c>
      <c r="BD16" s="1215" t="str">
        <f>IF(BD15=1,"日",IF(BD15=2,"月",IF(BD15=3,"火",IF(BD15=4,"水",IF(BD15=5,"木",IF(BD15=6,"金",IF(BD15=0,"","土")))))))</f>
        <v/>
      </c>
      <c r="BE16" s="1215" t="str">
        <f>IF(BE15=1,"日",IF(BE15=2,"月",IF(BE15=3,"火",IF(BE15=4,"水",IF(BE15=5,"木",IF(BE15=6,"金",IF(BE15=0,"","土")))))))</f>
        <v/>
      </c>
      <c r="BF16" s="1265"/>
      <c r="BG16" s="1274"/>
      <c r="BH16" s="1283"/>
      <c r="BI16" s="1274"/>
      <c r="BJ16" s="1074"/>
      <c r="BK16" s="1142"/>
      <c r="BL16" s="1142"/>
      <c r="BM16" s="1142"/>
      <c r="BN16" s="1312"/>
    </row>
    <row r="17" spans="2:66" ht="20.25" customHeight="1">
      <c r="B17" s="1040">
        <f>B15+1</f>
        <v>1</v>
      </c>
      <c r="C17" s="1046"/>
      <c r="D17" s="1053"/>
      <c r="E17" s="1059"/>
      <c r="F17" s="1065"/>
      <c r="G17" s="1075"/>
      <c r="H17" s="1086"/>
      <c r="I17" s="1094"/>
      <c r="J17" s="1099"/>
      <c r="K17" s="1094"/>
      <c r="L17" s="1099"/>
      <c r="M17" s="1107"/>
      <c r="N17" s="1121"/>
      <c r="O17" s="1127"/>
      <c r="P17" s="1143"/>
      <c r="Q17" s="1143"/>
      <c r="R17" s="1086"/>
      <c r="S17" s="1151"/>
      <c r="T17" s="1156"/>
      <c r="U17" s="1156"/>
      <c r="V17" s="1156"/>
      <c r="W17" s="1167"/>
      <c r="X17" s="1174" t="s">
        <v>1147</v>
      </c>
      <c r="Y17" s="1181"/>
      <c r="Z17" s="1192"/>
      <c r="AA17" s="1205"/>
      <c r="AB17" s="1216"/>
      <c r="AC17" s="1216"/>
      <c r="AD17" s="1216"/>
      <c r="AE17" s="1216"/>
      <c r="AF17" s="1216"/>
      <c r="AG17" s="1232"/>
      <c r="AH17" s="1205"/>
      <c r="AI17" s="1216"/>
      <c r="AJ17" s="1216"/>
      <c r="AK17" s="1216"/>
      <c r="AL17" s="1216"/>
      <c r="AM17" s="1216"/>
      <c r="AN17" s="1232"/>
      <c r="AO17" s="1205"/>
      <c r="AP17" s="1216"/>
      <c r="AQ17" s="1216"/>
      <c r="AR17" s="1216"/>
      <c r="AS17" s="1216"/>
      <c r="AT17" s="1216"/>
      <c r="AU17" s="1232"/>
      <c r="AV17" s="1205"/>
      <c r="AW17" s="1216"/>
      <c r="AX17" s="1216"/>
      <c r="AY17" s="1216"/>
      <c r="AZ17" s="1216"/>
      <c r="BA17" s="1216"/>
      <c r="BB17" s="1232"/>
      <c r="BC17" s="1205"/>
      <c r="BD17" s="1216"/>
      <c r="BE17" s="1216"/>
      <c r="BF17" s="1266"/>
      <c r="BG17" s="1275"/>
      <c r="BH17" s="1284"/>
      <c r="BI17" s="1293"/>
      <c r="BJ17" s="1296"/>
      <c r="BK17" s="1303"/>
      <c r="BL17" s="1303"/>
      <c r="BM17" s="1303"/>
      <c r="BN17" s="1313"/>
    </row>
    <row r="18" spans="2:66" ht="20.25" customHeight="1">
      <c r="B18" s="1041"/>
      <c r="C18" s="1047"/>
      <c r="D18" s="1054"/>
      <c r="E18" s="1060"/>
      <c r="F18" s="1066"/>
      <c r="G18" s="1076"/>
      <c r="H18" s="1087"/>
      <c r="I18" s="1095"/>
      <c r="J18" s="1100">
        <f>G17</f>
        <v>0</v>
      </c>
      <c r="K18" s="1095"/>
      <c r="L18" s="1100">
        <f>M17</f>
        <v>0</v>
      </c>
      <c r="M18" s="1108"/>
      <c r="N18" s="1122"/>
      <c r="O18" s="1128"/>
      <c r="P18" s="1144"/>
      <c r="Q18" s="1144"/>
      <c r="R18" s="1087"/>
      <c r="S18" s="1152"/>
      <c r="T18" s="1157"/>
      <c r="U18" s="1157"/>
      <c r="V18" s="1157"/>
      <c r="W18" s="1168"/>
      <c r="X18" s="1175" t="s">
        <v>1148</v>
      </c>
      <c r="Y18" s="1182"/>
      <c r="Z18" s="1193"/>
      <c r="AA18" s="1206" t="str">
        <f>IF(AA17="","",VLOOKUP(AA17,'シフト記号表（従来型・ユニット型共通）'!$C$6:$L$47,10,FALSE))</f>
        <v/>
      </c>
      <c r="AB18" s="1217" t="str">
        <f>IF(AB17="","",VLOOKUP(AB17,'シフト記号表（従来型・ユニット型共通）'!$C$6:$L$47,10,FALSE))</f>
        <v/>
      </c>
      <c r="AC18" s="1217" t="str">
        <f>IF(AC17="","",VLOOKUP(AC17,'シフト記号表（従来型・ユニット型共通）'!$C$6:$L$47,10,FALSE))</f>
        <v/>
      </c>
      <c r="AD18" s="1217" t="str">
        <f>IF(AD17="","",VLOOKUP(AD17,'シフト記号表（従来型・ユニット型共通）'!$C$6:$L$47,10,FALSE))</f>
        <v/>
      </c>
      <c r="AE18" s="1217" t="str">
        <f>IF(AE17="","",VLOOKUP(AE17,'シフト記号表（従来型・ユニット型共通）'!$C$6:$L$47,10,FALSE))</f>
        <v/>
      </c>
      <c r="AF18" s="1217" t="str">
        <f>IF(AF17="","",VLOOKUP(AF17,'シフト記号表（従来型・ユニット型共通）'!$C$6:$L$47,10,FALSE))</f>
        <v/>
      </c>
      <c r="AG18" s="1233" t="str">
        <f>IF(AG17="","",VLOOKUP(AG17,'シフト記号表（従来型・ユニット型共通）'!$C$6:$L$47,10,FALSE))</f>
        <v/>
      </c>
      <c r="AH18" s="1206" t="str">
        <f>IF(AH17="","",VLOOKUP(AH17,'シフト記号表（従来型・ユニット型共通）'!$C$6:$L$47,10,FALSE))</f>
        <v/>
      </c>
      <c r="AI18" s="1217" t="str">
        <f>IF(AI17="","",VLOOKUP(AI17,'シフト記号表（従来型・ユニット型共通）'!$C$6:$L$47,10,FALSE))</f>
        <v/>
      </c>
      <c r="AJ18" s="1217" t="str">
        <f>IF(AJ17="","",VLOOKUP(AJ17,'シフト記号表（従来型・ユニット型共通）'!$C$6:$L$47,10,FALSE))</f>
        <v/>
      </c>
      <c r="AK18" s="1217" t="str">
        <f>IF(AK17="","",VLOOKUP(AK17,'シフト記号表（従来型・ユニット型共通）'!$C$6:$L$47,10,FALSE))</f>
        <v/>
      </c>
      <c r="AL18" s="1217" t="str">
        <f>IF(AL17="","",VLOOKUP(AL17,'シフト記号表（従来型・ユニット型共通）'!$C$6:$L$47,10,FALSE))</f>
        <v/>
      </c>
      <c r="AM18" s="1217" t="str">
        <f>IF(AM17="","",VLOOKUP(AM17,'シフト記号表（従来型・ユニット型共通）'!$C$6:$L$47,10,FALSE))</f>
        <v/>
      </c>
      <c r="AN18" s="1233" t="str">
        <f>IF(AN17="","",VLOOKUP(AN17,'シフト記号表（従来型・ユニット型共通）'!$C$6:$L$47,10,FALSE))</f>
        <v/>
      </c>
      <c r="AO18" s="1206" t="str">
        <f>IF(AO17="","",VLOOKUP(AO17,'シフト記号表（従来型・ユニット型共通）'!$C$6:$L$47,10,FALSE))</f>
        <v/>
      </c>
      <c r="AP18" s="1217" t="str">
        <f>IF(AP17="","",VLOOKUP(AP17,'シフト記号表（従来型・ユニット型共通）'!$C$6:$L$47,10,FALSE))</f>
        <v/>
      </c>
      <c r="AQ18" s="1217" t="str">
        <f>IF(AQ17="","",VLOOKUP(AQ17,'シフト記号表（従来型・ユニット型共通）'!$C$6:$L$47,10,FALSE))</f>
        <v/>
      </c>
      <c r="AR18" s="1217" t="str">
        <f>IF(AR17="","",VLOOKUP(AR17,'シフト記号表（従来型・ユニット型共通）'!$C$6:$L$47,10,FALSE))</f>
        <v/>
      </c>
      <c r="AS18" s="1217" t="str">
        <f>IF(AS17="","",VLOOKUP(AS17,'シフト記号表（従来型・ユニット型共通）'!$C$6:$L$47,10,FALSE))</f>
        <v/>
      </c>
      <c r="AT18" s="1217" t="str">
        <f>IF(AT17="","",VLOOKUP(AT17,'シフト記号表（従来型・ユニット型共通）'!$C$6:$L$47,10,FALSE))</f>
        <v/>
      </c>
      <c r="AU18" s="1233" t="str">
        <f>IF(AU17="","",VLOOKUP(AU17,'シフト記号表（従来型・ユニット型共通）'!$C$6:$L$47,10,FALSE))</f>
        <v/>
      </c>
      <c r="AV18" s="1206" t="str">
        <f>IF(AV17="","",VLOOKUP(AV17,'シフト記号表（従来型・ユニット型共通）'!$C$6:$L$47,10,FALSE))</f>
        <v/>
      </c>
      <c r="AW18" s="1217" t="str">
        <f>IF(AW17="","",VLOOKUP(AW17,'シフト記号表（従来型・ユニット型共通）'!$C$6:$L$47,10,FALSE))</f>
        <v/>
      </c>
      <c r="AX18" s="1217" t="str">
        <f>IF(AX17="","",VLOOKUP(AX17,'シフト記号表（従来型・ユニット型共通）'!$C$6:$L$47,10,FALSE))</f>
        <v/>
      </c>
      <c r="AY18" s="1217" t="str">
        <f>IF(AY17="","",VLOOKUP(AY17,'シフト記号表（従来型・ユニット型共通）'!$C$6:$L$47,10,FALSE))</f>
        <v/>
      </c>
      <c r="AZ18" s="1217" t="str">
        <f>IF(AZ17="","",VLOOKUP(AZ17,'シフト記号表（従来型・ユニット型共通）'!$C$6:$L$47,10,FALSE))</f>
        <v/>
      </c>
      <c r="BA18" s="1217" t="str">
        <f>IF(BA17="","",VLOOKUP(BA17,'シフト記号表（従来型・ユニット型共通）'!$C$6:$L$47,10,FALSE))</f>
        <v/>
      </c>
      <c r="BB18" s="1233" t="str">
        <f>IF(BB17="","",VLOOKUP(BB17,'シフト記号表（従来型・ユニット型共通）'!$C$6:$L$47,10,FALSE))</f>
        <v/>
      </c>
      <c r="BC18" s="1206" t="str">
        <f>IF(BC17="","",VLOOKUP(BC17,'シフト記号表（従来型・ユニット型共通）'!$C$6:$L$47,10,FALSE))</f>
        <v/>
      </c>
      <c r="BD18" s="1217" t="str">
        <f>IF(BD17="","",VLOOKUP(BD17,'シフト記号表（従来型・ユニット型共通）'!$C$6:$L$47,10,FALSE))</f>
        <v/>
      </c>
      <c r="BE18" s="1217" t="str">
        <f>IF(BE17="","",VLOOKUP(BE17,'シフト記号表（従来型・ユニット型共通）'!$C$6:$L$47,10,FALSE))</f>
        <v/>
      </c>
      <c r="BF18" s="1267">
        <f>IF($BI$3="４週",SUM(AA18:BB18),IF($BI$3="暦月",SUM(AA18:BE18),""))</f>
        <v>0</v>
      </c>
      <c r="BG18" s="1276"/>
      <c r="BH18" s="1285">
        <f>IF($BI$3="４週",BF18/4,IF($BI$3="暦月",(BF18/($BI$8/7)),""))</f>
        <v>0</v>
      </c>
      <c r="BI18" s="1276"/>
      <c r="BJ18" s="1297"/>
      <c r="BK18" s="1304"/>
      <c r="BL18" s="1304"/>
      <c r="BM18" s="1304"/>
      <c r="BN18" s="1314"/>
    </row>
    <row r="19" spans="2:66" ht="20.25" customHeight="1">
      <c r="B19" s="1040">
        <f>B17+1</f>
        <v>2</v>
      </c>
      <c r="C19" s="1048"/>
      <c r="D19" s="1055"/>
      <c r="E19" s="1060"/>
      <c r="F19" s="1066"/>
      <c r="G19" s="1077"/>
      <c r="H19" s="1088"/>
      <c r="I19" s="1096"/>
      <c r="J19" s="1101"/>
      <c r="K19" s="1096"/>
      <c r="L19" s="1101"/>
      <c r="M19" s="1109"/>
      <c r="N19" s="1123"/>
      <c r="O19" s="1129"/>
      <c r="P19" s="1145"/>
      <c r="Q19" s="1145"/>
      <c r="R19" s="1088"/>
      <c r="S19" s="1152"/>
      <c r="T19" s="1157"/>
      <c r="U19" s="1157"/>
      <c r="V19" s="1157"/>
      <c r="W19" s="1168"/>
      <c r="X19" s="1176" t="s">
        <v>1147</v>
      </c>
      <c r="Y19" s="1183"/>
      <c r="Z19" s="1194"/>
      <c r="AA19" s="1207"/>
      <c r="AB19" s="1218"/>
      <c r="AC19" s="1218"/>
      <c r="AD19" s="1218"/>
      <c r="AE19" s="1218"/>
      <c r="AF19" s="1218"/>
      <c r="AG19" s="1234"/>
      <c r="AH19" s="1207"/>
      <c r="AI19" s="1218"/>
      <c r="AJ19" s="1218"/>
      <c r="AK19" s="1218"/>
      <c r="AL19" s="1218"/>
      <c r="AM19" s="1218"/>
      <c r="AN19" s="1234"/>
      <c r="AO19" s="1207"/>
      <c r="AP19" s="1218"/>
      <c r="AQ19" s="1218"/>
      <c r="AR19" s="1218"/>
      <c r="AS19" s="1218"/>
      <c r="AT19" s="1218"/>
      <c r="AU19" s="1234"/>
      <c r="AV19" s="1207"/>
      <c r="AW19" s="1218"/>
      <c r="AX19" s="1218"/>
      <c r="AY19" s="1218"/>
      <c r="AZ19" s="1218"/>
      <c r="BA19" s="1218"/>
      <c r="BB19" s="1234"/>
      <c r="BC19" s="1207"/>
      <c r="BD19" s="1218"/>
      <c r="BE19" s="1261"/>
      <c r="BF19" s="1268"/>
      <c r="BG19" s="1277"/>
      <c r="BH19" s="1286"/>
      <c r="BI19" s="1294"/>
      <c r="BJ19" s="1298"/>
      <c r="BK19" s="1305"/>
      <c r="BL19" s="1305"/>
      <c r="BM19" s="1305"/>
      <c r="BN19" s="1315"/>
    </row>
    <row r="20" spans="2:66" ht="20.25" customHeight="1">
      <c r="B20" s="1041"/>
      <c r="C20" s="1047"/>
      <c r="D20" s="1054"/>
      <c r="E20" s="1060"/>
      <c r="F20" s="1066"/>
      <c r="G20" s="1076"/>
      <c r="H20" s="1087"/>
      <c r="I20" s="1095"/>
      <c r="J20" s="1100">
        <f>G19</f>
        <v>0</v>
      </c>
      <c r="K20" s="1095"/>
      <c r="L20" s="1100">
        <f>M19</f>
        <v>0</v>
      </c>
      <c r="M20" s="1108"/>
      <c r="N20" s="1122"/>
      <c r="O20" s="1128"/>
      <c r="P20" s="1144"/>
      <c r="Q20" s="1144"/>
      <c r="R20" s="1087"/>
      <c r="S20" s="1152"/>
      <c r="T20" s="1157"/>
      <c r="U20" s="1157"/>
      <c r="V20" s="1157"/>
      <c r="W20" s="1168"/>
      <c r="X20" s="1175" t="s">
        <v>1148</v>
      </c>
      <c r="Y20" s="1182"/>
      <c r="Z20" s="1193"/>
      <c r="AA20" s="1206" t="str">
        <f>IF(AA19="","",VLOOKUP(AA19,'シフト記号表（従来型・ユニット型共通）'!$C$6:$L$47,10,FALSE))</f>
        <v/>
      </c>
      <c r="AB20" s="1217" t="str">
        <f>IF(AB19="","",VLOOKUP(AB19,'シフト記号表（従来型・ユニット型共通）'!$C$6:$L$47,10,FALSE))</f>
        <v/>
      </c>
      <c r="AC20" s="1217" t="str">
        <f>IF(AC19="","",VLOOKUP(AC19,'シフト記号表（従来型・ユニット型共通）'!$C$6:$L$47,10,FALSE))</f>
        <v/>
      </c>
      <c r="AD20" s="1217" t="str">
        <f>IF(AD19="","",VLOOKUP(AD19,'シフト記号表（従来型・ユニット型共通）'!$C$6:$L$47,10,FALSE))</f>
        <v/>
      </c>
      <c r="AE20" s="1217" t="str">
        <f>IF(AE19="","",VLOOKUP(AE19,'シフト記号表（従来型・ユニット型共通）'!$C$6:$L$47,10,FALSE))</f>
        <v/>
      </c>
      <c r="AF20" s="1217" t="str">
        <f>IF(AF19="","",VLOOKUP(AF19,'シフト記号表（従来型・ユニット型共通）'!$C$6:$L$47,10,FALSE))</f>
        <v/>
      </c>
      <c r="AG20" s="1233" t="str">
        <f>IF(AG19="","",VLOOKUP(AG19,'シフト記号表（従来型・ユニット型共通）'!$C$6:$L$47,10,FALSE))</f>
        <v/>
      </c>
      <c r="AH20" s="1206" t="str">
        <f>IF(AH19="","",VLOOKUP(AH19,'シフト記号表（従来型・ユニット型共通）'!$C$6:$L$47,10,FALSE))</f>
        <v/>
      </c>
      <c r="AI20" s="1217" t="str">
        <f>IF(AI19="","",VLOOKUP(AI19,'シフト記号表（従来型・ユニット型共通）'!$C$6:$L$47,10,FALSE))</f>
        <v/>
      </c>
      <c r="AJ20" s="1217" t="str">
        <f>IF(AJ19="","",VLOOKUP(AJ19,'シフト記号表（従来型・ユニット型共通）'!$C$6:$L$47,10,FALSE))</f>
        <v/>
      </c>
      <c r="AK20" s="1217" t="str">
        <f>IF(AK19="","",VLOOKUP(AK19,'シフト記号表（従来型・ユニット型共通）'!$C$6:$L$47,10,FALSE))</f>
        <v/>
      </c>
      <c r="AL20" s="1217" t="str">
        <f>IF(AL19="","",VLOOKUP(AL19,'シフト記号表（従来型・ユニット型共通）'!$C$6:$L$47,10,FALSE))</f>
        <v/>
      </c>
      <c r="AM20" s="1217" t="str">
        <f>IF(AM19="","",VLOOKUP(AM19,'シフト記号表（従来型・ユニット型共通）'!$C$6:$L$47,10,FALSE))</f>
        <v/>
      </c>
      <c r="AN20" s="1233" t="str">
        <f>IF(AN19="","",VLOOKUP(AN19,'シフト記号表（従来型・ユニット型共通）'!$C$6:$L$47,10,FALSE))</f>
        <v/>
      </c>
      <c r="AO20" s="1206" t="str">
        <f>IF(AO19="","",VLOOKUP(AO19,'シフト記号表（従来型・ユニット型共通）'!$C$6:$L$47,10,FALSE))</f>
        <v/>
      </c>
      <c r="AP20" s="1217" t="str">
        <f>IF(AP19="","",VLOOKUP(AP19,'シフト記号表（従来型・ユニット型共通）'!$C$6:$L$47,10,FALSE))</f>
        <v/>
      </c>
      <c r="AQ20" s="1217" t="str">
        <f>IF(AQ19="","",VLOOKUP(AQ19,'シフト記号表（従来型・ユニット型共通）'!$C$6:$L$47,10,FALSE))</f>
        <v/>
      </c>
      <c r="AR20" s="1217" t="str">
        <f>IF(AR19="","",VLOOKUP(AR19,'シフト記号表（従来型・ユニット型共通）'!$C$6:$L$47,10,FALSE))</f>
        <v/>
      </c>
      <c r="AS20" s="1217" t="str">
        <f>IF(AS19="","",VLOOKUP(AS19,'シフト記号表（従来型・ユニット型共通）'!$C$6:$L$47,10,FALSE))</f>
        <v/>
      </c>
      <c r="AT20" s="1217" t="str">
        <f>IF(AT19="","",VLOOKUP(AT19,'シフト記号表（従来型・ユニット型共通）'!$C$6:$L$47,10,FALSE))</f>
        <v/>
      </c>
      <c r="AU20" s="1233" t="str">
        <f>IF(AU19="","",VLOOKUP(AU19,'シフト記号表（従来型・ユニット型共通）'!$C$6:$L$47,10,FALSE))</f>
        <v/>
      </c>
      <c r="AV20" s="1206" t="str">
        <f>IF(AV19="","",VLOOKUP(AV19,'シフト記号表（従来型・ユニット型共通）'!$C$6:$L$47,10,FALSE))</f>
        <v/>
      </c>
      <c r="AW20" s="1217" t="str">
        <f>IF(AW19="","",VLOOKUP(AW19,'シフト記号表（従来型・ユニット型共通）'!$C$6:$L$47,10,FALSE))</f>
        <v/>
      </c>
      <c r="AX20" s="1217" t="str">
        <f>IF(AX19="","",VLOOKUP(AX19,'シフト記号表（従来型・ユニット型共通）'!$C$6:$L$47,10,FALSE))</f>
        <v/>
      </c>
      <c r="AY20" s="1217" t="str">
        <f>IF(AY19="","",VLOOKUP(AY19,'シフト記号表（従来型・ユニット型共通）'!$C$6:$L$47,10,FALSE))</f>
        <v/>
      </c>
      <c r="AZ20" s="1217" t="str">
        <f>IF(AZ19="","",VLOOKUP(AZ19,'シフト記号表（従来型・ユニット型共通）'!$C$6:$L$47,10,FALSE))</f>
        <v/>
      </c>
      <c r="BA20" s="1217" t="str">
        <f>IF(BA19="","",VLOOKUP(BA19,'シフト記号表（従来型・ユニット型共通）'!$C$6:$L$47,10,FALSE))</f>
        <v/>
      </c>
      <c r="BB20" s="1233" t="str">
        <f>IF(BB19="","",VLOOKUP(BB19,'シフト記号表（従来型・ユニット型共通）'!$C$6:$L$47,10,FALSE))</f>
        <v/>
      </c>
      <c r="BC20" s="1206" t="str">
        <f>IF(BC19="","",VLOOKUP(BC19,'シフト記号表（従来型・ユニット型共通）'!$C$6:$L$47,10,FALSE))</f>
        <v/>
      </c>
      <c r="BD20" s="1217" t="str">
        <f>IF(BD19="","",VLOOKUP(BD19,'シフト記号表（従来型・ユニット型共通）'!$C$6:$L$47,10,FALSE))</f>
        <v/>
      </c>
      <c r="BE20" s="1217" t="str">
        <f>IF(BE19="","",VLOOKUP(BE19,'シフト記号表（従来型・ユニット型共通）'!$C$6:$L$47,10,FALSE))</f>
        <v/>
      </c>
      <c r="BF20" s="1267">
        <f>IF($BI$3="４週",SUM(AA20:BB20),IF($BI$3="暦月",SUM(AA20:BE20),""))</f>
        <v>0</v>
      </c>
      <c r="BG20" s="1276"/>
      <c r="BH20" s="1285">
        <f>IF($BI$3="４週",BF20/4,IF($BI$3="暦月",(BF20/($BI$8/7)),""))</f>
        <v>0</v>
      </c>
      <c r="BI20" s="1276"/>
      <c r="BJ20" s="1297"/>
      <c r="BK20" s="1304"/>
      <c r="BL20" s="1304"/>
      <c r="BM20" s="1304"/>
      <c r="BN20" s="1314"/>
    </row>
    <row r="21" spans="2:66" ht="20.25" customHeight="1">
      <c r="B21" s="1040">
        <f>B19+1</f>
        <v>3</v>
      </c>
      <c r="C21" s="1048"/>
      <c r="D21" s="1055"/>
      <c r="E21" s="1060"/>
      <c r="F21" s="1066"/>
      <c r="G21" s="1077"/>
      <c r="H21" s="1088"/>
      <c r="I21" s="1095"/>
      <c r="J21" s="1100"/>
      <c r="K21" s="1095"/>
      <c r="L21" s="1100"/>
      <c r="M21" s="1109"/>
      <c r="N21" s="1123"/>
      <c r="O21" s="1129"/>
      <c r="P21" s="1145"/>
      <c r="Q21" s="1145"/>
      <c r="R21" s="1088"/>
      <c r="S21" s="1152"/>
      <c r="T21" s="1157"/>
      <c r="U21" s="1157"/>
      <c r="V21" s="1157"/>
      <c r="W21" s="1168"/>
      <c r="X21" s="1176" t="s">
        <v>1147</v>
      </c>
      <c r="Y21" s="1183"/>
      <c r="Z21" s="1194"/>
      <c r="AA21" s="1207"/>
      <c r="AB21" s="1218"/>
      <c r="AC21" s="1218"/>
      <c r="AD21" s="1218"/>
      <c r="AE21" s="1218"/>
      <c r="AF21" s="1218"/>
      <c r="AG21" s="1234"/>
      <c r="AH21" s="1207"/>
      <c r="AI21" s="1218"/>
      <c r="AJ21" s="1218"/>
      <c r="AK21" s="1218"/>
      <c r="AL21" s="1218"/>
      <c r="AM21" s="1218"/>
      <c r="AN21" s="1234"/>
      <c r="AO21" s="1207"/>
      <c r="AP21" s="1218"/>
      <c r="AQ21" s="1218"/>
      <c r="AR21" s="1218"/>
      <c r="AS21" s="1218"/>
      <c r="AT21" s="1218"/>
      <c r="AU21" s="1234"/>
      <c r="AV21" s="1207"/>
      <c r="AW21" s="1218"/>
      <c r="AX21" s="1218"/>
      <c r="AY21" s="1218"/>
      <c r="AZ21" s="1218"/>
      <c r="BA21" s="1218"/>
      <c r="BB21" s="1234"/>
      <c r="BC21" s="1207"/>
      <c r="BD21" s="1218"/>
      <c r="BE21" s="1261"/>
      <c r="BF21" s="1268"/>
      <c r="BG21" s="1277"/>
      <c r="BH21" s="1286"/>
      <c r="BI21" s="1294"/>
      <c r="BJ21" s="1298"/>
      <c r="BK21" s="1305"/>
      <c r="BL21" s="1305"/>
      <c r="BM21" s="1305"/>
      <c r="BN21" s="1315"/>
    </row>
    <row r="22" spans="2:66" ht="20.25" customHeight="1">
      <c r="B22" s="1041"/>
      <c r="C22" s="1047"/>
      <c r="D22" s="1054"/>
      <c r="E22" s="1060"/>
      <c r="F22" s="1066"/>
      <c r="G22" s="1076"/>
      <c r="H22" s="1087"/>
      <c r="I22" s="1095"/>
      <c r="J22" s="1100">
        <f>G21</f>
        <v>0</v>
      </c>
      <c r="K22" s="1095"/>
      <c r="L22" s="1100">
        <f>M21</f>
        <v>0</v>
      </c>
      <c r="M22" s="1108"/>
      <c r="N22" s="1122"/>
      <c r="O22" s="1128"/>
      <c r="P22" s="1144"/>
      <c r="Q22" s="1144"/>
      <c r="R22" s="1087"/>
      <c r="S22" s="1152"/>
      <c r="T22" s="1157"/>
      <c r="U22" s="1157"/>
      <c r="V22" s="1157"/>
      <c r="W22" s="1168"/>
      <c r="X22" s="1175" t="s">
        <v>1148</v>
      </c>
      <c r="Y22" s="1182"/>
      <c r="Z22" s="1193"/>
      <c r="AA22" s="1206" t="str">
        <f>IF(AA21="","",VLOOKUP(AA21,'シフト記号表（従来型・ユニット型共通）'!$C$6:$L$47,10,FALSE))</f>
        <v/>
      </c>
      <c r="AB22" s="1217" t="str">
        <f>IF(AB21="","",VLOOKUP(AB21,'シフト記号表（従来型・ユニット型共通）'!$C$6:$L$47,10,FALSE))</f>
        <v/>
      </c>
      <c r="AC22" s="1217" t="str">
        <f>IF(AC21="","",VLOOKUP(AC21,'シフト記号表（従来型・ユニット型共通）'!$C$6:$L$47,10,FALSE))</f>
        <v/>
      </c>
      <c r="AD22" s="1217" t="str">
        <f>IF(AD21="","",VLOOKUP(AD21,'シフト記号表（従来型・ユニット型共通）'!$C$6:$L$47,10,FALSE))</f>
        <v/>
      </c>
      <c r="AE22" s="1217" t="str">
        <f>IF(AE21="","",VLOOKUP(AE21,'シフト記号表（従来型・ユニット型共通）'!$C$6:$L$47,10,FALSE))</f>
        <v/>
      </c>
      <c r="AF22" s="1217" t="str">
        <f>IF(AF21="","",VLOOKUP(AF21,'シフト記号表（従来型・ユニット型共通）'!$C$6:$L$47,10,FALSE))</f>
        <v/>
      </c>
      <c r="AG22" s="1233" t="str">
        <f>IF(AG21="","",VLOOKUP(AG21,'シフト記号表（従来型・ユニット型共通）'!$C$6:$L$47,10,FALSE))</f>
        <v/>
      </c>
      <c r="AH22" s="1206" t="str">
        <f>IF(AH21="","",VLOOKUP(AH21,'シフト記号表（従来型・ユニット型共通）'!$C$6:$L$47,10,FALSE))</f>
        <v/>
      </c>
      <c r="AI22" s="1217" t="str">
        <f>IF(AI21="","",VLOOKUP(AI21,'シフト記号表（従来型・ユニット型共通）'!$C$6:$L$47,10,FALSE))</f>
        <v/>
      </c>
      <c r="AJ22" s="1217" t="str">
        <f>IF(AJ21="","",VLOOKUP(AJ21,'シフト記号表（従来型・ユニット型共通）'!$C$6:$L$47,10,FALSE))</f>
        <v/>
      </c>
      <c r="AK22" s="1217" t="str">
        <f>IF(AK21="","",VLOOKUP(AK21,'シフト記号表（従来型・ユニット型共通）'!$C$6:$L$47,10,FALSE))</f>
        <v/>
      </c>
      <c r="AL22" s="1217" t="str">
        <f>IF(AL21="","",VLOOKUP(AL21,'シフト記号表（従来型・ユニット型共通）'!$C$6:$L$47,10,FALSE))</f>
        <v/>
      </c>
      <c r="AM22" s="1217" t="str">
        <f>IF(AM21="","",VLOOKUP(AM21,'シフト記号表（従来型・ユニット型共通）'!$C$6:$L$47,10,FALSE))</f>
        <v/>
      </c>
      <c r="AN22" s="1233" t="str">
        <f>IF(AN21="","",VLOOKUP(AN21,'シフト記号表（従来型・ユニット型共通）'!$C$6:$L$47,10,FALSE))</f>
        <v/>
      </c>
      <c r="AO22" s="1206" t="str">
        <f>IF(AO21="","",VLOOKUP(AO21,'シフト記号表（従来型・ユニット型共通）'!$C$6:$L$47,10,FALSE))</f>
        <v/>
      </c>
      <c r="AP22" s="1217" t="str">
        <f>IF(AP21="","",VLOOKUP(AP21,'シフト記号表（従来型・ユニット型共通）'!$C$6:$L$47,10,FALSE))</f>
        <v/>
      </c>
      <c r="AQ22" s="1217" t="str">
        <f>IF(AQ21="","",VLOOKUP(AQ21,'シフト記号表（従来型・ユニット型共通）'!$C$6:$L$47,10,FALSE))</f>
        <v/>
      </c>
      <c r="AR22" s="1217" t="str">
        <f>IF(AR21="","",VLOOKUP(AR21,'シフト記号表（従来型・ユニット型共通）'!$C$6:$L$47,10,FALSE))</f>
        <v/>
      </c>
      <c r="AS22" s="1217" t="str">
        <f>IF(AS21="","",VLOOKUP(AS21,'シフト記号表（従来型・ユニット型共通）'!$C$6:$L$47,10,FALSE))</f>
        <v/>
      </c>
      <c r="AT22" s="1217" t="str">
        <f>IF(AT21="","",VLOOKUP(AT21,'シフト記号表（従来型・ユニット型共通）'!$C$6:$L$47,10,FALSE))</f>
        <v/>
      </c>
      <c r="AU22" s="1233" t="str">
        <f>IF(AU21="","",VLOOKUP(AU21,'シフト記号表（従来型・ユニット型共通）'!$C$6:$L$47,10,FALSE))</f>
        <v/>
      </c>
      <c r="AV22" s="1206" t="str">
        <f>IF(AV21="","",VLOOKUP(AV21,'シフト記号表（従来型・ユニット型共通）'!$C$6:$L$47,10,FALSE))</f>
        <v/>
      </c>
      <c r="AW22" s="1217" t="str">
        <f>IF(AW21="","",VLOOKUP(AW21,'シフト記号表（従来型・ユニット型共通）'!$C$6:$L$47,10,FALSE))</f>
        <v/>
      </c>
      <c r="AX22" s="1217" t="str">
        <f>IF(AX21="","",VLOOKUP(AX21,'シフト記号表（従来型・ユニット型共通）'!$C$6:$L$47,10,FALSE))</f>
        <v/>
      </c>
      <c r="AY22" s="1217" t="str">
        <f>IF(AY21="","",VLOOKUP(AY21,'シフト記号表（従来型・ユニット型共通）'!$C$6:$L$47,10,FALSE))</f>
        <v/>
      </c>
      <c r="AZ22" s="1217" t="str">
        <f>IF(AZ21="","",VLOOKUP(AZ21,'シフト記号表（従来型・ユニット型共通）'!$C$6:$L$47,10,FALSE))</f>
        <v/>
      </c>
      <c r="BA22" s="1217" t="str">
        <f>IF(BA21="","",VLOOKUP(BA21,'シフト記号表（従来型・ユニット型共通）'!$C$6:$L$47,10,FALSE))</f>
        <v/>
      </c>
      <c r="BB22" s="1233" t="str">
        <f>IF(BB21="","",VLOOKUP(BB21,'シフト記号表（従来型・ユニット型共通）'!$C$6:$L$47,10,FALSE))</f>
        <v/>
      </c>
      <c r="BC22" s="1206" t="str">
        <f>IF(BC21="","",VLOOKUP(BC21,'シフト記号表（従来型・ユニット型共通）'!$C$6:$L$47,10,FALSE))</f>
        <v/>
      </c>
      <c r="BD22" s="1217" t="str">
        <f>IF(BD21="","",VLOOKUP(BD21,'シフト記号表（従来型・ユニット型共通）'!$C$6:$L$47,10,FALSE))</f>
        <v/>
      </c>
      <c r="BE22" s="1217" t="str">
        <f>IF(BE21="","",VLOOKUP(BE21,'シフト記号表（従来型・ユニット型共通）'!$C$6:$L$47,10,FALSE))</f>
        <v/>
      </c>
      <c r="BF22" s="1267">
        <f>IF($BI$3="４週",SUM(AA22:BB22),IF($BI$3="暦月",SUM(AA22:BE22),""))</f>
        <v>0</v>
      </c>
      <c r="BG22" s="1276"/>
      <c r="BH22" s="1285">
        <f>IF($BI$3="４週",BF22/4,IF($BI$3="暦月",(BF22/($BI$8/7)),""))</f>
        <v>0</v>
      </c>
      <c r="BI22" s="1276"/>
      <c r="BJ22" s="1297"/>
      <c r="BK22" s="1304"/>
      <c r="BL22" s="1304"/>
      <c r="BM22" s="1304"/>
      <c r="BN22" s="1314"/>
    </row>
    <row r="23" spans="2:66" ht="20.25" customHeight="1">
      <c r="B23" s="1040">
        <f>B21+1</f>
        <v>4</v>
      </c>
      <c r="C23" s="1048"/>
      <c r="D23" s="1055"/>
      <c r="E23" s="1060"/>
      <c r="F23" s="1066"/>
      <c r="G23" s="1077"/>
      <c r="H23" s="1088"/>
      <c r="I23" s="1095"/>
      <c r="J23" s="1100"/>
      <c r="K23" s="1095"/>
      <c r="L23" s="1100"/>
      <c r="M23" s="1109"/>
      <c r="N23" s="1123"/>
      <c r="O23" s="1129"/>
      <c r="P23" s="1145"/>
      <c r="Q23" s="1145"/>
      <c r="R23" s="1088"/>
      <c r="S23" s="1152"/>
      <c r="T23" s="1157"/>
      <c r="U23" s="1157"/>
      <c r="V23" s="1157"/>
      <c r="W23" s="1168"/>
      <c r="X23" s="1176" t="s">
        <v>1147</v>
      </c>
      <c r="Y23" s="1183"/>
      <c r="Z23" s="1194"/>
      <c r="AA23" s="1207"/>
      <c r="AB23" s="1218"/>
      <c r="AC23" s="1218"/>
      <c r="AD23" s="1218"/>
      <c r="AE23" s="1218"/>
      <c r="AF23" s="1218"/>
      <c r="AG23" s="1234"/>
      <c r="AH23" s="1207"/>
      <c r="AI23" s="1218"/>
      <c r="AJ23" s="1218"/>
      <c r="AK23" s="1218"/>
      <c r="AL23" s="1218"/>
      <c r="AM23" s="1218"/>
      <c r="AN23" s="1234"/>
      <c r="AO23" s="1207"/>
      <c r="AP23" s="1218"/>
      <c r="AQ23" s="1218"/>
      <c r="AR23" s="1218"/>
      <c r="AS23" s="1218"/>
      <c r="AT23" s="1218"/>
      <c r="AU23" s="1234"/>
      <c r="AV23" s="1207"/>
      <c r="AW23" s="1218"/>
      <c r="AX23" s="1218"/>
      <c r="AY23" s="1218"/>
      <c r="AZ23" s="1218"/>
      <c r="BA23" s="1218"/>
      <c r="BB23" s="1234"/>
      <c r="BC23" s="1207"/>
      <c r="BD23" s="1218"/>
      <c r="BE23" s="1261"/>
      <c r="BF23" s="1268"/>
      <c r="BG23" s="1277"/>
      <c r="BH23" s="1286"/>
      <c r="BI23" s="1294"/>
      <c r="BJ23" s="1298"/>
      <c r="BK23" s="1305"/>
      <c r="BL23" s="1305"/>
      <c r="BM23" s="1305"/>
      <c r="BN23" s="1315"/>
    </row>
    <row r="24" spans="2:66" ht="20.25" customHeight="1">
      <c r="B24" s="1041"/>
      <c r="C24" s="1047"/>
      <c r="D24" s="1054"/>
      <c r="E24" s="1060"/>
      <c r="F24" s="1066"/>
      <c r="G24" s="1076"/>
      <c r="H24" s="1087"/>
      <c r="I24" s="1095"/>
      <c r="J24" s="1100">
        <f>G23</f>
        <v>0</v>
      </c>
      <c r="K24" s="1095"/>
      <c r="L24" s="1100">
        <f>M23</f>
        <v>0</v>
      </c>
      <c r="M24" s="1108"/>
      <c r="N24" s="1122"/>
      <c r="O24" s="1128"/>
      <c r="P24" s="1144"/>
      <c r="Q24" s="1144"/>
      <c r="R24" s="1087"/>
      <c r="S24" s="1152"/>
      <c r="T24" s="1157"/>
      <c r="U24" s="1157"/>
      <c r="V24" s="1157"/>
      <c r="W24" s="1168"/>
      <c r="X24" s="1175" t="s">
        <v>1148</v>
      </c>
      <c r="Y24" s="1182"/>
      <c r="Z24" s="1193"/>
      <c r="AA24" s="1206" t="str">
        <f>IF(AA23="","",VLOOKUP(AA23,'シフト記号表（従来型・ユニット型共通）'!$C$6:$L$47,10,FALSE))</f>
        <v/>
      </c>
      <c r="AB24" s="1217" t="str">
        <f>IF(AB23="","",VLOOKUP(AB23,'シフト記号表（従来型・ユニット型共通）'!$C$6:$L$47,10,FALSE))</f>
        <v/>
      </c>
      <c r="AC24" s="1217" t="str">
        <f>IF(AC23="","",VLOOKUP(AC23,'シフト記号表（従来型・ユニット型共通）'!$C$6:$L$47,10,FALSE))</f>
        <v/>
      </c>
      <c r="AD24" s="1217" t="str">
        <f>IF(AD23="","",VLOOKUP(AD23,'シフト記号表（従来型・ユニット型共通）'!$C$6:$L$47,10,FALSE))</f>
        <v/>
      </c>
      <c r="AE24" s="1217" t="str">
        <f>IF(AE23="","",VLOOKUP(AE23,'シフト記号表（従来型・ユニット型共通）'!$C$6:$L$47,10,FALSE))</f>
        <v/>
      </c>
      <c r="AF24" s="1217" t="str">
        <f>IF(AF23="","",VLOOKUP(AF23,'シフト記号表（従来型・ユニット型共通）'!$C$6:$L$47,10,FALSE))</f>
        <v/>
      </c>
      <c r="AG24" s="1233" t="str">
        <f>IF(AG23="","",VLOOKUP(AG23,'シフト記号表（従来型・ユニット型共通）'!$C$6:$L$47,10,FALSE))</f>
        <v/>
      </c>
      <c r="AH24" s="1206" t="str">
        <f>IF(AH23="","",VLOOKUP(AH23,'シフト記号表（従来型・ユニット型共通）'!$C$6:$L$47,10,FALSE))</f>
        <v/>
      </c>
      <c r="AI24" s="1217" t="str">
        <f>IF(AI23="","",VLOOKUP(AI23,'シフト記号表（従来型・ユニット型共通）'!$C$6:$L$47,10,FALSE))</f>
        <v/>
      </c>
      <c r="AJ24" s="1217" t="str">
        <f>IF(AJ23="","",VLOOKUP(AJ23,'シフト記号表（従来型・ユニット型共通）'!$C$6:$L$47,10,FALSE))</f>
        <v/>
      </c>
      <c r="AK24" s="1217" t="str">
        <f>IF(AK23="","",VLOOKUP(AK23,'シフト記号表（従来型・ユニット型共通）'!$C$6:$L$47,10,FALSE))</f>
        <v/>
      </c>
      <c r="AL24" s="1217" t="str">
        <f>IF(AL23="","",VLOOKUP(AL23,'シフト記号表（従来型・ユニット型共通）'!$C$6:$L$47,10,FALSE))</f>
        <v/>
      </c>
      <c r="AM24" s="1217" t="str">
        <f>IF(AM23="","",VLOOKUP(AM23,'シフト記号表（従来型・ユニット型共通）'!$C$6:$L$47,10,FALSE))</f>
        <v/>
      </c>
      <c r="AN24" s="1233" t="str">
        <f>IF(AN23="","",VLOOKUP(AN23,'シフト記号表（従来型・ユニット型共通）'!$C$6:$L$47,10,FALSE))</f>
        <v/>
      </c>
      <c r="AO24" s="1206" t="str">
        <f>IF(AO23="","",VLOOKUP(AO23,'シフト記号表（従来型・ユニット型共通）'!$C$6:$L$47,10,FALSE))</f>
        <v/>
      </c>
      <c r="AP24" s="1217" t="str">
        <f>IF(AP23="","",VLOOKUP(AP23,'シフト記号表（従来型・ユニット型共通）'!$C$6:$L$47,10,FALSE))</f>
        <v/>
      </c>
      <c r="AQ24" s="1217" t="str">
        <f>IF(AQ23="","",VLOOKUP(AQ23,'シフト記号表（従来型・ユニット型共通）'!$C$6:$L$47,10,FALSE))</f>
        <v/>
      </c>
      <c r="AR24" s="1217" t="str">
        <f>IF(AR23="","",VLOOKUP(AR23,'シフト記号表（従来型・ユニット型共通）'!$C$6:$L$47,10,FALSE))</f>
        <v/>
      </c>
      <c r="AS24" s="1217" t="str">
        <f>IF(AS23="","",VLOOKUP(AS23,'シフト記号表（従来型・ユニット型共通）'!$C$6:$L$47,10,FALSE))</f>
        <v/>
      </c>
      <c r="AT24" s="1217" t="str">
        <f>IF(AT23="","",VLOOKUP(AT23,'シフト記号表（従来型・ユニット型共通）'!$C$6:$L$47,10,FALSE))</f>
        <v/>
      </c>
      <c r="AU24" s="1233" t="str">
        <f>IF(AU23="","",VLOOKUP(AU23,'シフト記号表（従来型・ユニット型共通）'!$C$6:$L$47,10,FALSE))</f>
        <v/>
      </c>
      <c r="AV24" s="1206" t="str">
        <f>IF(AV23="","",VLOOKUP(AV23,'シフト記号表（従来型・ユニット型共通）'!$C$6:$L$47,10,FALSE))</f>
        <v/>
      </c>
      <c r="AW24" s="1217" t="str">
        <f>IF(AW23="","",VLOOKUP(AW23,'シフト記号表（従来型・ユニット型共通）'!$C$6:$L$47,10,FALSE))</f>
        <v/>
      </c>
      <c r="AX24" s="1217" t="str">
        <f>IF(AX23="","",VLOOKUP(AX23,'シフト記号表（従来型・ユニット型共通）'!$C$6:$L$47,10,FALSE))</f>
        <v/>
      </c>
      <c r="AY24" s="1217" t="str">
        <f>IF(AY23="","",VLOOKUP(AY23,'シフト記号表（従来型・ユニット型共通）'!$C$6:$L$47,10,FALSE))</f>
        <v/>
      </c>
      <c r="AZ24" s="1217" t="str">
        <f>IF(AZ23="","",VLOOKUP(AZ23,'シフト記号表（従来型・ユニット型共通）'!$C$6:$L$47,10,FALSE))</f>
        <v/>
      </c>
      <c r="BA24" s="1217" t="str">
        <f>IF(BA23="","",VLOOKUP(BA23,'シフト記号表（従来型・ユニット型共通）'!$C$6:$L$47,10,FALSE))</f>
        <v/>
      </c>
      <c r="BB24" s="1233" t="str">
        <f>IF(BB23="","",VLOOKUP(BB23,'シフト記号表（従来型・ユニット型共通）'!$C$6:$L$47,10,FALSE))</f>
        <v/>
      </c>
      <c r="BC24" s="1206" t="str">
        <f>IF(BC23="","",VLOOKUP(BC23,'シフト記号表（従来型・ユニット型共通）'!$C$6:$L$47,10,FALSE))</f>
        <v/>
      </c>
      <c r="BD24" s="1217" t="str">
        <f>IF(BD23="","",VLOOKUP(BD23,'シフト記号表（従来型・ユニット型共通）'!$C$6:$L$47,10,FALSE))</f>
        <v/>
      </c>
      <c r="BE24" s="1217" t="str">
        <f>IF(BE23="","",VLOOKUP(BE23,'シフト記号表（従来型・ユニット型共通）'!$C$6:$L$47,10,FALSE))</f>
        <v/>
      </c>
      <c r="BF24" s="1267">
        <f>IF($BI$3="４週",SUM(AA24:BB24),IF($BI$3="暦月",SUM(AA24:BE24),""))</f>
        <v>0</v>
      </c>
      <c r="BG24" s="1276"/>
      <c r="BH24" s="1285">
        <f>IF($BI$3="４週",BF24/4,IF($BI$3="暦月",(BF24/($BI$8/7)),""))</f>
        <v>0</v>
      </c>
      <c r="BI24" s="1276"/>
      <c r="BJ24" s="1297"/>
      <c r="BK24" s="1304"/>
      <c r="BL24" s="1304"/>
      <c r="BM24" s="1304"/>
      <c r="BN24" s="1314"/>
    </row>
    <row r="25" spans="2:66" ht="20.25" customHeight="1">
      <c r="B25" s="1040">
        <f>B23+1</f>
        <v>5</v>
      </c>
      <c r="C25" s="1048"/>
      <c r="D25" s="1055"/>
      <c r="E25" s="1060"/>
      <c r="F25" s="1066"/>
      <c r="G25" s="1077"/>
      <c r="H25" s="1088"/>
      <c r="I25" s="1095"/>
      <c r="J25" s="1100"/>
      <c r="K25" s="1095"/>
      <c r="L25" s="1100"/>
      <c r="M25" s="1109"/>
      <c r="N25" s="1123"/>
      <c r="O25" s="1129"/>
      <c r="P25" s="1145"/>
      <c r="Q25" s="1145"/>
      <c r="R25" s="1088"/>
      <c r="S25" s="1152"/>
      <c r="T25" s="1157"/>
      <c r="U25" s="1157"/>
      <c r="V25" s="1157"/>
      <c r="W25" s="1168"/>
      <c r="X25" s="1176" t="s">
        <v>1147</v>
      </c>
      <c r="Y25" s="1183"/>
      <c r="Z25" s="1194"/>
      <c r="AA25" s="1207"/>
      <c r="AB25" s="1218"/>
      <c r="AC25" s="1218"/>
      <c r="AD25" s="1218"/>
      <c r="AE25" s="1218"/>
      <c r="AF25" s="1218"/>
      <c r="AG25" s="1234"/>
      <c r="AH25" s="1207"/>
      <c r="AI25" s="1218"/>
      <c r="AJ25" s="1218"/>
      <c r="AK25" s="1218"/>
      <c r="AL25" s="1218"/>
      <c r="AM25" s="1218"/>
      <c r="AN25" s="1234"/>
      <c r="AO25" s="1207"/>
      <c r="AP25" s="1218"/>
      <c r="AQ25" s="1218"/>
      <c r="AR25" s="1218"/>
      <c r="AS25" s="1218"/>
      <c r="AT25" s="1218"/>
      <c r="AU25" s="1234"/>
      <c r="AV25" s="1207"/>
      <c r="AW25" s="1218"/>
      <c r="AX25" s="1218"/>
      <c r="AY25" s="1218"/>
      <c r="AZ25" s="1218"/>
      <c r="BA25" s="1218"/>
      <c r="BB25" s="1234"/>
      <c r="BC25" s="1207"/>
      <c r="BD25" s="1218"/>
      <c r="BE25" s="1261"/>
      <c r="BF25" s="1268"/>
      <c r="BG25" s="1277"/>
      <c r="BH25" s="1286"/>
      <c r="BI25" s="1294"/>
      <c r="BJ25" s="1298"/>
      <c r="BK25" s="1305"/>
      <c r="BL25" s="1305"/>
      <c r="BM25" s="1305"/>
      <c r="BN25" s="1315"/>
    </row>
    <row r="26" spans="2:66" ht="20.25" customHeight="1">
      <c r="B26" s="1041"/>
      <c r="C26" s="1047"/>
      <c r="D26" s="1054"/>
      <c r="E26" s="1060"/>
      <c r="F26" s="1066"/>
      <c r="G26" s="1076"/>
      <c r="H26" s="1087"/>
      <c r="I26" s="1095"/>
      <c r="J26" s="1100">
        <f>G25</f>
        <v>0</v>
      </c>
      <c r="K26" s="1095"/>
      <c r="L26" s="1100">
        <f>M25</f>
        <v>0</v>
      </c>
      <c r="M26" s="1108"/>
      <c r="N26" s="1122"/>
      <c r="O26" s="1128"/>
      <c r="P26" s="1144"/>
      <c r="Q26" s="1144"/>
      <c r="R26" s="1087"/>
      <c r="S26" s="1152"/>
      <c r="T26" s="1157"/>
      <c r="U26" s="1157"/>
      <c r="V26" s="1157"/>
      <c r="W26" s="1168"/>
      <c r="X26" s="1177" t="s">
        <v>1148</v>
      </c>
      <c r="Y26" s="1184"/>
      <c r="Z26" s="1195"/>
      <c r="AA26" s="1206" t="str">
        <f>IF(AA25="","",VLOOKUP(AA25,'シフト記号表（従来型・ユニット型共通）'!$C$6:$L$47,10,FALSE))</f>
        <v/>
      </c>
      <c r="AB26" s="1217" t="str">
        <f>IF(AB25="","",VLOOKUP(AB25,'シフト記号表（従来型・ユニット型共通）'!$C$6:$L$47,10,FALSE))</f>
        <v/>
      </c>
      <c r="AC26" s="1217" t="str">
        <f>IF(AC25="","",VLOOKUP(AC25,'シフト記号表（従来型・ユニット型共通）'!$C$6:$L$47,10,FALSE))</f>
        <v/>
      </c>
      <c r="AD26" s="1217" t="str">
        <f>IF(AD25="","",VLOOKUP(AD25,'シフト記号表（従来型・ユニット型共通）'!$C$6:$L$47,10,FALSE))</f>
        <v/>
      </c>
      <c r="AE26" s="1217" t="str">
        <f>IF(AE25="","",VLOOKUP(AE25,'シフト記号表（従来型・ユニット型共通）'!$C$6:$L$47,10,FALSE))</f>
        <v/>
      </c>
      <c r="AF26" s="1217" t="str">
        <f>IF(AF25="","",VLOOKUP(AF25,'シフト記号表（従来型・ユニット型共通）'!$C$6:$L$47,10,FALSE))</f>
        <v/>
      </c>
      <c r="AG26" s="1233" t="str">
        <f>IF(AG25="","",VLOOKUP(AG25,'シフト記号表（従来型・ユニット型共通）'!$C$6:$L$47,10,FALSE))</f>
        <v/>
      </c>
      <c r="AH26" s="1206" t="str">
        <f>IF(AH25="","",VLOOKUP(AH25,'シフト記号表（従来型・ユニット型共通）'!$C$6:$L$47,10,FALSE))</f>
        <v/>
      </c>
      <c r="AI26" s="1217" t="str">
        <f>IF(AI25="","",VLOOKUP(AI25,'シフト記号表（従来型・ユニット型共通）'!$C$6:$L$47,10,FALSE))</f>
        <v/>
      </c>
      <c r="AJ26" s="1217" t="str">
        <f>IF(AJ25="","",VLOOKUP(AJ25,'シフト記号表（従来型・ユニット型共通）'!$C$6:$L$47,10,FALSE))</f>
        <v/>
      </c>
      <c r="AK26" s="1217" t="str">
        <f>IF(AK25="","",VLOOKUP(AK25,'シフト記号表（従来型・ユニット型共通）'!$C$6:$L$47,10,FALSE))</f>
        <v/>
      </c>
      <c r="AL26" s="1217" t="str">
        <f>IF(AL25="","",VLOOKUP(AL25,'シフト記号表（従来型・ユニット型共通）'!$C$6:$L$47,10,FALSE))</f>
        <v/>
      </c>
      <c r="AM26" s="1217" t="str">
        <f>IF(AM25="","",VLOOKUP(AM25,'シフト記号表（従来型・ユニット型共通）'!$C$6:$L$47,10,FALSE))</f>
        <v/>
      </c>
      <c r="AN26" s="1233" t="str">
        <f>IF(AN25="","",VLOOKUP(AN25,'シフト記号表（従来型・ユニット型共通）'!$C$6:$L$47,10,FALSE))</f>
        <v/>
      </c>
      <c r="AO26" s="1206" t="str">
        <f>IF(AO25="","",VLOOKUP(AO25,'シフト記号表（従来型・ユニット型共通）'!$C$6:$L$47,10,FALSE))</f>
        <v/>
      </c>
      <c r="AP26" s="1217" t="str">
        <f>IF(AP25="","",VLOOKUP(AP25,'シフト記号表（従来型・ユニット型共通）'!$C$6:$L$47,10,FALSE))</f>
        <v/>
      </c>
      <c r="AQ26" s="1217" t="str">
        <f>IF(AQ25="","",VLOOKUP(AQ25,'シフト記号表（従来型・ユニット型共通）'!$C$6:$L$47,10,FALSE))</f>
        <v/>
      </c>
      <c r="AR26" s="1217" t="str">
        <f>IF(AR25="","",VLOOKUP(AR25,'シフト記号表（従来型・ユニット型共通）'!$C$6:$L$47,10,FALSE))</f>
        <v/>
      </c>
      <c r="AS26" s="1217" t="str">
        <f>IF(AS25="","",VLOOKUP(AS25,'シフト記号表（従来型・ユニット型共通）'!$C$6:$L$47,10,FALSE))</f>
        <v/>
      </c>
      <c r="AT26" s="1217" t="str">
        <f>IF(AT25="","",VLOOKUP(AT25,'シフト記号表（従来型・ユニット型共通）'!$C$6:$L$47,10,FALSE))</f>
        <v/>
      </c>
      <c r="AU26" s="1233" t="str">
        <f>IF(AU25="","",VLOOKUP(AU25,'シフト記号表（従来型・ユニット型共通）'!$C$6:$L$47,10,FALSE))</f>
        <v/>
      </c>
      <c r="AV26" s="1206" t="str">
        <f>IF(AV25="","",VLOOKUP(AV25,'シフト記号表（従来型・ユニット型共通）'!$C$6:$L$47,10,FALSE))</f>
        <v/>
      </c>
      <c r="AW26" s="1217" t="str">
        <f>IF(AW25="","",VLOOKUP(AW25,'シフト記号表（従来型・ユニット型共通）'!$C$6:$L$47,10,FALSE))</f>
        <v/>
      </c>
      <c r="AX26" s="1217" t="str">
        <f>IF(AX25="","",VLOOKUP(AX25,'シフト記号表（従来型・ユニット型共通）'!$C$6:$L$47,10,FALSE))</f>
        <v/>
      </c>
      <c r="AY26" s="1217" t="str">
        <f>IF(AY25="","",VLOOKUP(AY25,'シフト記号表（従来型・ユニット型共通）'!$C$6:$L$47,10,FALSE))</f>
        <v/>
      </c>
      <c r="AZ26" s="1217" t="str">
        <f>IF(AZ25="","",VLOOKUP(AZ25,'シフト記号表（従来型・ユニット型共通）'!$C$6:$L$47,10,FALSE))</f>
        <v/>
      </c>
      <c r="BA26" s="1217" t="str">
        <f>IF(BA25="","",VLOOKUP(BA25,'シフト記号表（従来型・ユニット型共通）'!$C$6:$L$47,10,FALSE))</f>
        <v/>
      </c>
      <c r="BB26" s="1233" t="str">
        <f>IF(BB25="","",VLOOKUP(BB25,'シフト記号表（従来型・ユニット型共通）'!$C$6:$L$47,10,FALSE))</f>
        <v/>
      </c>
      <c r="BC26" s="1206" t="str">
        <f>IF(BC25="","",VLOOKUP(BC25,'シフト記号表（従来型・ユニット型共通）'!$C$6:$L$47,10,FALSE))</f>
        <v/>
      </c>
      <c r="BD26" s="1217" t="str">
        <f>IF(BD25="","",VLOOKUP(BD25,'シフト記号表（従来型・ユニット型共通）'!$C$6:$L$47,10,FALSE))</f>
        <v/>
      </c>
      <c r="BE26" s="1217" t="str">
        <f>IF(BE25="","",VLOOKUP(BE25,'シフト記号表（従来型・ユニット型共通）'!$C$6:$L$47,10,FALSE))</f>
        <v/>
      </c>
      <c r="BF26" s="1267">
        <f>IF($BI$3="４週",SUM(AA26:BB26),IF($BI$3="暦月",SUM(AA26:BE26),""))</f>
        <v>0</v>
      </c>
      <c r="BG26" s="1276"/>
      <c r="BH26" s="1285">
        <f>IF($BI$3="４週",BF26/4,IF($BI$3="暦月",(BF26/($BI$8/7)),""))</f>
        <v>0</v>
      </c>
      <c r="BI26" s="1276"/>
      <c r="BJ26" s="1297"/>
      <c r="BK26" s="1304"/>
      <c r="BL26" s="1304"/>
      <c r="BM26" s="1304"/>
      <c r="BN26" s="1314"/>
    </row>
    <row r="27" spans="2:66" ht="20.25" customHeight="1">
      <c r="B27" s="1040">
        <f>B25+1</f>
        <v>6</v>
      </c>
      <c r="C27" s="1048"/>
      <c r="D27" s="1055"/>
      <c r="E27" s="1060"/>
      <c r="F27" s="1066"/>
      <c r="G27" s="1077"/>
      <c r="H27" s="1088"/>
      <c r="I27" s="1095"/>
      <c r="J27" s="1100"/>
      <c r="K27" s="1095"/>
      <c r="L27" s="1100"/>
      <c r="M27" s="1109"/>
      <c r="N27" s="1123"/>
      <c r="O27" s="1129"/>
      <c r="P27" s="1145"/>
      <c r="Q27" s="1145"/>
      <c r="R27" s="1088"/>
      <c r="S27" s="1152"/>
      <c r="T27" s="1157"/>
      <c r="U27" s="1157"/>
      <c r="V27" s="1157"/>
      <c r="W27" s="1168"/>
      <c r="X27" s="1178" t="s">
        <v>1147</v>
      </c>
      <c r="Y27" s="1185"/>
      <c r="Z27" s="1196"/>
      <c r="AA27" s="1207"/>
      <c r="AB27" s="1218"/>
      <c r="AC27" s="1218"/>
      <c r="AD27" s="1218"/>
      <c r="AE27" s="1218"/>
      <c r="AF27" s="1218"/>
      <c r="AG27" s="1234"/>
      <c r="AH27" s="1207"/>
      <c r="AI27" s="1218"/>
      <c r="AJ27" s="1218"/>
      <c r="AK27" s="1218"/>
      <c r="AL27" s="1218"/>
      <c r="AM27" s="1218"/>
      <c r="AN27" s="1234"/>
      <c r="AO27" s="1207"/>
      <c r="AP27" s="1218"/>
      <c r="AQ27" s="1218"/>
      <c r="AR27" s="1218"/>
      <c r="AS27" s="1218"/>
      <c r="AT27" s="1218"/>
      <c r="AU27" s="1234"/>
      <c r="AV27" s="1207"/>
      <c r="AW27" s="1218"/>
      <c r="AX27" s="1218"/>
      <c r="AY27" s="1218"/>
      <c r="AZ27" s="1218"/>
      <c r="BA27" s="1218"/>
      <c r="BB27" s="1234"/>
      <c r="BC27" s="1207"/>
      <c r="BD27" s="1218"/>
      <c r="BE27" s="1261"/>
      <c r="BF27" s="1268"/>
      <c r="BG27" s="1277"/>
      <c r="BH27" s="1286"/>
      <c r="BI27" s="1294"/>
      <c r="BJ27" s="1298"/>
      <c r="BK27" s="1305"/>
      <c r="BL27" s="1305"/>
      <c r="BM27" s="1305"/>
      <c r="BN27" s="1315"/>
    </row>
    <row r="28" spans="2:66" ht="20.25" customHeight="1">
      <c r="B28" s="1041"/>
      <c r="C28" s="1047"/>
      <c r="D28" s="1054"/>
      <c r="E28" s="1060"/>
      <c r="F28" s="1066"/>
      <c r="G28" s="1076"/>
      <c r="H28" s="1087"/>
      <c r="I28" s="1095"/>
      <c r="J28" s="1100">
        <f>G27</f>
        <v>0</v>
      </c>
      <c r="K28" s="1095"/>
      <c r="L28" s="1100">
        <f>M27</f>
        <v>0</v>
      </c>
      <c r="M28" s="1108"/>
      <c r="N28" s="1122"/>
      <c r="O28" s="1128"/>
      <c r="P28" s="1144"/>
      <c r="Q28" s="1144"/>
      <c r="R28" s="1087"/>
      <c r="S28" s="1152"/>
      <c r="T28" s="1157"/>
      <c r="U28" s="1157"/>
      <c r="V28" s="1157"/>
      <c r="W28" s="1168"/>
      <c r="X28" s="1175" t="s">
        <v>1148</v>
      </c>
      <c r="Y28" s="1182"/>
      <c r="Z28" s="1193"/>
      <c r="AA28" s="1206" t="str">
        <f>IF(AA27="","",VLOOKUP(AA27,'シフト記号表（従来型・ユニット型共通）'!$C$6:$L$47,10,FALSE))</f>
        <v/>
      </c>
      <c r="AB28" s="1217" t="str">
        <f>IF(AB27="","",VLOOKUP(AB27,'シフト記号表（従来型・ユニット型共通）'!$C$6:$L$47,10,FALSE))</f>
        <v/>
      </c>
      <c r="AC28" s="1217" t="str">
        <f>IF(AC27="","",VLOOKUP(AC27,'シフト記号表（従来型・ユニット型共通）'!$C$6:$L$47,10,FALSE))</f>
        <v/>
      </c>
      <c r="AD28" s="1217" t="str">
        <f>IF(AD27="","",VLOOKUP(AD27,'シフト記号表（従来型・ユニット型共通）'!$C$6:$L$47,10,FALSE))</f>
        <v/>
      </c>
      <c r="AE28" s="1217" t="str">
        <f>IF(AE27="","",VLOOKUP(AE27,'シフト記号表（従来型・ユニット型共通）'!$C$6:$L$47,10,FALSE))</f>
        <v/>
      </c>
      <c r="AF28" s="1217" t="str">
        <f>IF(AF27="","",VLOOKUP(AF27,'シフト記号表（従来型・ユニット型共通）'!$C$6:$L$47,10,FALSE))</f>
        <v/>
      </c>
      <c r="AG28" s="1233" t="str">
        <f>IF(AG27="","",VLOOKUP(AG27,'シフト記号表（従来型・ユニット型共通）'!$C$6:$L$47,10,FALSE))</f>
        <v/>
      </c>
      <c r="AH28" s="1206" t="str">
        <f>IF(AH27="","",VLOOKUP(AH27,'シフト記号表（従来型・ユニット型共通）'!$C$6:$L$47,10,FALSE))</f>
        <v/>
      </c>
      <c r="AI28" s="1217" t="str">
        <f>IF(AI27="","",VLOOKUP(AI27,'シフト記号表（従来型・ユニット型共通）'!$C$6:$L$47,10,FALSE))</f>
        <v/>
      </c>
      <c r="AJ28" s="1217" t="str">
        <f>IF(AJ27="","",VLOOKUP(AJ27,'シフト記号表（従来型・ユニット型共通）'!$C$6:$L$47,10,FALSE))</f>
        <v/>
      </c>
      <c r="AK28" s="1217" t="str">
        <f>IF(AK27="","",VLOOKUP(AK27,'シフト記号表（従来型・ユニット型共通）'!$C$6:$L$47,10,FALSE))</f>
        <v/>
      </c>
      <c r="AL28" s="1217" t="str">
        <f>IF(AL27="","",VLOOKUP(AL27,'シフト記号表（従来型・ユニット型共通）'!$C$6:$L$47,10,FALSE))</f>
        <v/>
      </c>
      <c r="AM28" s="1217" t="str">
        <f>IF(AM27="","",VLOOKUP(AM27,'シフト記号表（従来型・ユニット型共通）'!$C$6:$L$47,10,FALSE))</f>
        <v/>
      </c>
      <c r="AN28" s="1233" t="str">
        <f>IF(AN27="","",VLOOKUP(AN27,'シフト記号表（従来型・ユニット型共通）'!$C$6:$L$47,10,FALSE))</f>
        <v/>
      </c>
      <c r="AO28" s="1206" t="str">
        <f>IF(AO27="","",VLOOKUP(AO27,'シフト記号表（従来型・ユニット型共通）'!$C$6:$L$47,10,FALSE))</f>
        <v/>
      </c>
      <c r="AP28" s="1217" t="str">
        <f>IF(AP27="","",VLOOKUP(AP27,'シフト記号表（従来型・ユニット型共通）'!$C$6:$L$47,10,FALSE))</f>
        <v/>
      </c>
      <c r="AQ28" s="1217" t="str">
        <f>IF(AQ27="","",VLOOKUP(AQ27,'シフト記号表（従来型・ユニット型共通）'!$C$6:$L$47,10,FALSE))</f>
        <v/>
      </c>
      <c r="AR28" s="1217" t="str">
        <f>IF(AR27="","",VLOOKUP(AR27,'シフト記号表（従来型・ユニット型共通）'!$C$6:$L$47,10,FALSE))</f>
        <v/>
      </c>
      <c r="AS28" s="1217" t="str">
        <f>IF(AS27="","",VLOOKUP(AS27,'シフト記号表（従来型・ユニット型共通）'!$C$6:$L$47,10,FALSE))</f>
        <v/>
      </c>
      <c r="AT28" s="1217" t="str">
        <f>IF(AT27="","",VLOOKUP(AT27,'シフト記号表（従来型・ユニット型共通）'!$C$6:$L$47,10,FALSE))</f>
        <v/>
      </c>
      <c r="AU28" s="1233" t="str">
        <f>IF(AU27="","",VLOOKUP(AU27,'シフト記号表（従来型・ユニット型共通）'!$C$6:$L$47,10,FALSE))</f>
        <v/>
      </c>
      <c r="AV28" s="1206" t="str">
        <f>IF(AV27="","",VLOOKUP(AV27,'シフト記号表（従来型・ユニット型共通）'!$C$6:$L$47,10,FALSE))</f>
        <v/>
      </c>
      <c r="AW28" s="1217" t="str">
        <f>IF(AW27="","",VLOOKUP(AW27,'シフト記号表（従来型・ユニット型共通）'!$C$6:$L$47,10,FALSE))</f>
        <v/>
      </c>
      <c r="AX28" s="1217" t="str">
        <f>IF(AX27="","",VLOOKUP(AX27,'シフト記号表（従来型・ユニット型共通）'!$C$6:$L$47,10,FALSE))</f>
        <v/>
      </c>
      <c r="AY28" s="1217" t="str">
        <f>IF(AY27="","",VLOOKUP(AY27,'シフト記号表（従来型・ユニット型共通）'!$C$6:$L$47,10,FALSE))</f>
        <v/>
      </c>
      <c r="AZ28" s="1217" t="str">
        <f>IF(AZ27="","",VLOOKUP(AZ27,'シフト記号表（従来型・ユニット型共通）'!$C$6:$L$47,10,FALSE))</f>
        <v/>
      </c>
      <c r="BA28" s="1217" t="str">
        <f>IF(BA27="","",VLOOKUP(BA27,'シフト記号表（従来型・ユニット型共通）'!$C$6:$L$47,10,FALSE))</f>
        <v/>
      </c>
      <c r="BB28" s="1233" t="str">
        <f>IF(BB27="","",VLOOKUP(BB27,'シフト記号表（従来型・ユニット型共通）'!$C$6:$L$47,10,FALSE))</f>
        <v/>
      </c>
      <c r="BC28" s="1206" t="str">
        <f>IF(BC27="","",VLOOKUP(BC27,'シフト記号表（従来型・ユニット型共通）'!$C$6:$L$47,10,FALSE))</f>
        <v/>
      </c>
      <c r="BD28" s="1217" t="str">
        <f>IF(BD27="","",VLOOKUP(BD27,'シフト記号表（従来型・ユニット型共通）'!$C$6:$L$47,10,FALSE))</f>
        <v/>
      </c>
      <c r="BE28" s="1217" t="str">
        <f>IF(BE27="","",VLOOKUP(BE27,'シフト記号表（従来型・ユニット型共通）'!$C$6:$L$47,10,FALSE))</f>
        <v/>
      </c>
      <c r="BF28" s="1267">
        <f>IF($BI$3="４週",SUM(AA28:BB28),IF($BI$3="暦月",SUM(AA28:BE28),""))</f>
        <v>0</v>
      </c>
      <c r="BG28" s="1276"/>
      <c r="BH28" s="1285">
        <f>IF($BI$3="４週",BF28/4,IF($BI$3="暦月",(BF28/($BI$8/7)),""))</f>
        <v>0</v>
      </c>
      <c r="BI28" s="1276"/>
      <c r="BJ28" s="1297"/>
      <c r="BK28" s="1304"/>
      <c r="BL28" s="1304"/>
      <c r="BM28" s="1304"/>
      <c r="BN28" s="1314"/>
    </row>
    <row r="29" spans="2:66" ht="20.25" customHeight="1">
      <c r="B29" s="1040">
        <f>B27+1</f>
        <v>7</v>
      </c>
      <c r="C29" s="1048"/>
      <c r="D29" s="1055"/>
      <c r="E29" s="1060"/>
      <c r="F29" s="1066"/>
      <c r="G29" s="1077"/>
      <c r="H29" s="1088"/>
      <c r="I29" s="1095"/>
      <c r="J29" s="1100"/>
      <c r="K29" s="1095"/>
      <c r="L29" s="1100"/>
      <c r="M29" s="1109"/>
      <c r="N29" s="1123"/>
      <c r="O29" s="1129"/>
      <c r="P29" s="1145"/>
      <c r="Q29" s="1145"/>
      <c r="R29" s="1088"/>
      <c r="S29" s="1152"/>
      <c r="T29" s="1157"/>
      <c r="U29" s="1157"/>
      <c r="V29" s="1157"/>
      <c r="W29" s="1168"/>
      <c r="X29" s="1176" t="s">
        <v>1147</v>
      </c>
      <c r="Y29" s="1183"/>
      <c r="Z29" s="1194"/>
      <c r="AA29" s="1207"/>
      <c r="AB29" s="1218"/>
      <c r="AC29" s="1218"/>
      <c r="AD29" s="1218"/>
      <c r="AE29" s="1218"/>
      <c r="AF29" s="1218"/>
      <c r="AG29" s="1234"/>
      <c r="AH29" s="1207"/>
      <c r="AI29" s="1218"/>
      <c r="AJ29" s="1218"/>
      <c r="AK29" s="1218"/>
      <c r="AL29" s="1218"/>
      <c r="AM29" s="1218"/>
      <c r="AN29" s="1234"/>
      <c r="AO29" s="1207"/>
      <c r="AP29" s="1218"/>
      <c r="AQ29" s="1218"/>
      <c r="AR29" s="1218"/>
      <c r="AS29" s="1218"/>
      <c r="AT29" s="1218"/>
      <c r="AU29" s="1234"/>
      <c r="AV29" s="1207"/>
      <c r="AW29" s="1218"/>
      <c r="AX29" s="1218"/>
      <c r="AY29" s="1218"/>
      <c r="AZ29" s="1218"/>
      <c r="BA29" s="1218"/>
      <c r="BB29" s="1234"/>
      <c r="BC29" s="1207"/>
      <c r="BD29" s="1218"/>
      <c r="BE29" s="1261"/>
      <c r="BF29" s="1268"/>
      <c r="BG29" s="1277"/>
      <c r="BH29" s="1286"/>
      <c r="BI29" s="1294"/>
      <c r="BJ29" s="1298"/>
      <c r="BK29" s="1305"/>
      <c r="BL29" s="1305"/>
      <c r="BM29" s="1305"/>
      <c r="BN29" s="1315"/>
    </row>
    <row r="30" spans="2:66" ht="20.25" customHeight="1">
      <c r="B30" s="1041"/>
      <c r="C30" s="1047"/>
      <c r="D30" s="1054"/>
      <c r="E30" s="1060"/>
      <c r="F30" s="1066"/>
      <c r="G30" s="1076"/>
      <c r="H30" s="1087"/>
      <c r="I30" s="1095"/>
      <c r="J30" s="1100">
        <f>G29</f>
        <v>0</v>
      </c>
      <c r="K30" s="1095"/>
      <c r="L30" s="1100">
        <f>M29</f>
        <v>0</v>
      </c>
      <c r="M30" s="1108"/>
      <c r="N30" s="1122"/>
      <c r="O30" s="1128"/>
      <c r="P30" s="1144"/>
      <c r="Q30" s="1144"/>
      <c r="R30" s="1087"/>
      <c r="S30" s="1152"/>
      <c r="T30" s="1157"/>
      <c r="U30" s="1157"/>
      <c r="V30" s="1157"/>
      <c r="W30" s="1168"/>
      <c r="X30" s="1175" t="s">
        <v>1148</v>
      </c>
      <c r="Y30" s="1182"/>
      <c r="Z30" s="1193"/>
      <c r="AA30" s="1206" t="str">
        <f>IF(AA29="","",VLOOKUP(AA29,'シフト記号表（従来型・ユニット型共通）'!$C$6:$L$47,10,FALSE))</f>
        <v/>
      </c>
      <c r="AB30" s="1217" t="str">
        <f>IF(AB29="","",VLOOKUP(AB29,'シフト記号表（従来型・ユニット型共通）'!$C$6:$L$47,10,FALSE))</f>
        <v/>
      </c>
      <c r="AC30" s="1217" t="str">
        <f>IF(AC29="","",VLOOKUP(AC29,'シフト記号表（従来型・ユニット型共通）'!$C$6:$L$47,10,FALSE))</f>
        <v/>
      </c>
      <c r="AD30" s="1217" t="str">
        <f>IF(AD29="","",VLOOKUP(AD29,'シフト記号表（従来型・ユニット型共通）'!$C$6:$L$47,10,FALSE))</f>
        <v/>
      </c>
      <c r="AE30" s="1217" t="str">
        <f>IF(AE29="","",VLOOKUP(AE29,'シフト記号表（従来型・ユニット型共通）'!$C$6:$L$47,10,FALSE))</f>
        <v/>
      </c>
      <c r="AF30" s="1217" t="str">
        <f>IF(AF29="","",VLOOKUP(AF29,'シフト記号表（従来型・ユニット型共通）'!$C$6:$L$47,10,FALSE))</f>
        <v/>
      </c>
      <c r="AG30" s="1233" t="str">
        <f>IF(AG29="","",VLOOKUP(AG29,'シフト記号表（従来型・ユニット型共通）'!$C$6:$L$47,10,FALSE))</f>
        <v/>
      </c>
      <c r="AH30" s="1206" t="str">
        <f>IF(AH29="","",VLOOKUP(AH29,'シフト記号表（従来型・ユニット型共通）'!$C$6:$L$47,10,FALSE))</f>
        <v/>
      </c>
      <c r="AI30" s="1217" t="str">
        <f>IF(AI29="","",VLOOKUP(AI29,'シフト記号表（従来型・ユニット型共通）'!$C$6:$L$47,10,FALSE))</f>
        <v/>
      </c>
      <c r="AJ30" s="1217" t="str">
        <f>IF(AJ29="","",VLOOKUP(AJ29,'シフト記号表（従来型・ユニット型共通）'!$C$6:$L$47,10,FALSE))</f>
        <v/>
      </c>
      <c r="AK30" s="1217" t="str">
        <f>IF(AK29="","",VLOOKUP(AK29,'シフト記号表（従来型・ユニット型共通）'!$C$6:$L$47,10,FALSE))</f>
        <v/>
      </c>
      <c r="AL30" s="1217" t="str">
        <f>IF(AL29="","",VLOOKUP(AL29,'シフト記号表（従来型・ユニット型共通）'!$C$6:$L$47,10,FALSE))</f>
        <v/>
      </c>
      <c r="AM30" s="1217" t="str">
        <f>IF(AM29="","",VLOOKUP(AM29,'シフト記号表（従来型・ユニット型共通）'!$C$6:$L$47,10,FALSE))</f>
        <v/>
      </c>
      <c r="AN30" s="1233" t="str">
        <f>IF(AN29="","",VLOOKUP(AN29,'シフト記号表（従来型・ユニット型共通）'!$C$6:$L$47,10,FALSE))</f>
        <v/>
      </c>
      <c r="AO30" s="1206" t="str">
        <f>IF(AO29="","",VLOOKUP(AO29,'シフト記号表（従来型・ユニット型共通）'!$C$6:$L$47,10,FALSE))</f>
        <v/>
      </c>
      <c r="AP30" s="1217" t="str">
        <f>IF(AP29="","",VLOOKUP(AP29,'シフト記号表（従来型・ユニット型共通）'!$C$6:$L$47,10,FALSE))</f>
        <v/>
      </c>
      <c r="AQ30" s="1217" t="str">
        <f>IF(AQ29="","",VLOOKUP(AQ29,'シフト記号表（従来型・ユニット型共通）'!$C$6:$L$47,10,FALSE))</f>
        <v/>
      </c>
      <c r="AR30" s="1217" t="str">
        <f>IF(AR29="","",VLOOKUP(AR29,'シフト記号表（従来型・ユニット型共通）'!$C$6:$L$47,10,FALSE))</f>
        <v/>
      </c>
      <c r="AS30" s="1217" t="str">
        <f>IF(AS29="","",VLOOKUP(AS29,'シフト記号表（従来型・ユニット型共通）'!$C$6:$L$47,10,FALSE))</f>
        <v/>
      </c>
      <c r="AT30" s="1217" t="str">
        <f>IF(AT29="","",VLOOKUP(AT29,'シフト記号表（従来型・ユニット型共通）'!$C$6:$L$47,10,FALSE))</f>
        <v/>
      </c>
      <c r="AU30" s="1233" t="str">
        <f>IF(AU29="","",VLOOKUP(AU29,'シフト記号表（従来型・ユニット型共通）'!$C$6:$L$47,10,FALSE))</f>
        <v/>
      </c>
      <c r="AV30" s="1206" t="str">
        <f>IF(AV29="","",VLOOKUP(AV29,'シフト記号表（従来型・ユニット型共通）'!$C$6:$L$47,10,FALSE))</f>
        <v/>
      </c>
      <c r="AW30" s="1217" t="str">
        <f>IF(AW29="","",VLOOKUP(AW29,'シフト記号表（従来型・ユニット型共通）'!$C$6:$L$47,10,FALSE))</f>
        <v/>
      </c>
      <c r="AX30" s="1217" t="str">
        <f>IF(AX29="","",VLOOKUP(AX29,'シフト記号表（従来型・ユニット型共通）'!$C$6:$L$47,10,FALSE))</f>
        <v/>
      </c>
      <c r="AY30" s="1217" t="str">
        <f>IF(AY29="","",VLOOKUP(AY29,'シフト記号表（従来型・ユニット型共通）'!$C$6:$L$47,10,FALSE))</f>
        <v/>
      </c>
      <c r="AZ30" s="1217" t="str">
        <f>IF(AZ29="","",VLOOKUP(AZ29,'シフト記号表（従来型・ユニット型共通）'!$C$6:$L$47,10,FALSE))</f>
        <v/>
      </c>
      <c r="BA30" s="1217" t="str">
        <f>IF(BA29="","",VLOOKUP(BA29,'シフト記号表（従来型・ユニット型共通）'!$C$6:$L$47,10,FALSE))</f>
        <v/>
      </c>
      <c r="BB30" s="1233" t="str">
        <f>IF(BB29="","",VLOOKUP(BB29,'シフト記号表（従来型・ユニット型共通）'!$C$6:$L$47,10,FALSE))</f>
        <v/>
      </c>
      <c r="BC30" s="1206" t="str">
        <f>IF(BC29="","",VLOOKUP(BC29,'シフト記号表（従来型・ユニット型共通）'!$C$6:$L$47,10,FALSE))</f>
        <v/>
      </c>
      <c r="BD30" s="1217" t="str">
        <f>IF(BD29="","",VLOOKUP(BD29,'シフト記号表（従来型・ユニット型共通）'!$C$6:$L$47,10,FALSE))</f>
        <v/>
      </c>
      <c r="BE30" s="1217" t="str">
        <f>IF(BE29="","",VLOOKUP(BE29,'シフト記号表（従来型・ユニット型共通）'!$C$6:$L$47,10,FALSE))</f>
        <v/>
      </c>
      <c r="BF30" s="1267">
        <f>IF($BI$3="４週",SUM(AA30:BB30),IF($BI$3="暦月",SUM(AA30:BE30),""))</f>
        <v>0</v>
      </c>
      <c r="BG30" s="1276"/>
      <c r="BH30" s="1285">
        <f>IF($BI$3="４週",BF30/4,IF($BI$3="暦月",(BF30/($BI$8/7)),""))</f>
        <v>0</v>
      </c>
      <c r="BI30" s="1276"/>
      <c r="BJ30" s="1297"/>
      <c r="BK30" s="1304"/>
      <c r="BL30" s="1304"/>
      <c r="BM30" s="1304"/>
      <c r="BN30" s="1314"/>
    </row>
    <row r="31" spans="2:66" ht="20.25" customHeight="1">
      <c r="B31" s="1040">
        <f>B29+1</f>
        <v>8</v>
      </c>
      <c r="C31" s="1048"/>
      <c r="D31" s="1055"/>
      <c r="E31" s="1060"/>
      <c r="F31" s="1066"/>
      <c r="G31" s="1077"/>
      <c r="H31" s="1088"/>
      <c r="I31" s="1095"/>
      <c r="J31" s="1100"/>
      <c r="K31" s="1095"/>
      <c r="L31" s="1100"/>
      <c r="M31" s="1109"/>
      <c r="N31" s="1123"/>
      <c r="O31" s="1129"/>
      <c r="P31" s="1145"/>
      <c r="Q31" s="1145"/>
      <c r="R31" s="1088"/>
      <c r="S31" s="1152"/>
      <c r="T31" s="1157"/>
      <c r="U31" s="1157"/>
      <c r="V31" s="1157"/>
      <c r="W31" s="1168"/>
      <c r="X31" s="1176" t="s">
        <v>1147</v>
      </c>
      <c r="Y31" s="1183"/>
      <c r="Z31" s="1194"/>
      <c r="AA31" s="1207"/>
      <c r="AB31" s="1218"/>
      <c r="AC31" s="1218"/>
      <c r="AD31" s="1218"/>
      <c r="AE31" s="1218"/>
      <c r="AF31" s="1218"/>
      <c r="AG31" s="1234"/>
      <c r="AH31" s="1207"/>
      <c r="AI31" s="1218"/>
      <c r="AJ31" s="1218"/>
      <c r="AK31" s="1218"/>
      <c r="AL31" s="1218"/>
      <c r="AM31" s="1218"/>
      <c r="AN31" s="1234"/>
      <c r="AO31" s="1207"/>
      <c r="AP31" s="1218"/>
      <c r="AQ31" s="1218"/>
      <c r="AR31" s="1218"/>
      <c r="AS31" s="1218"/>
      <c r="AT31" s="1218"/>
      <c r="AU31" s="1234"/>
      <c r="AV31" s="1207"/>
      <c r="AW31" s="1218"/>
      <c r="AX31" s="1218"/>
      <c r="AY31" s="1218"/>
      <c r="AZ31" s="1218"/>
      <c r="BA31" s="1218"/>
      <c r="BB31" s="1234"/>
      <c r="BC31" s="1207"/>
      <c r="BD31" s="1218"/>
      <c r="BE31" s="1261"/>
      <c r="BF31" s="1268"/>
      <c r="BG31" s="1277"/>
      <c r="BH31" s="1286"/>
      <c r="BI31" s="1294"/>
      <c r="BJ31" s="1298"/>
      <c r="BK31" s="1305"/>
      <c r="BL31" s="1305"/>
      <c r="BM31" s="1305"/>
      <c r="BN31" s="1315"/>
    </row>
    <row r="32" spans="2:66" ht="20.25" customHeight="1">
      <c r="B32" s="1041"/>
      <c r="C32" s="1047"/>
      <c r="D32" s="1054"/>
      <c r="E32" s="1060"/>
      <c r="F32" s="1066"/>
      <c r="G32" s="1076"/>
      <c r="H32" s="1087"/>
      <c r="I32" s="1095"/>
      <c r="J32" s="1100">
        <f>G31</f>
        <v>0</v>
      </c>
      <c r="K32" s="1095"/>
      <c r="L32" s="1100">
        <f>M31</f>
        <v>0</v>
      </c>
      <c r="M32" s="1108"/>
      <c r="N32" s="1122"/>
      <c r="O32" s="1128"/>
      <c r="P32" s="1144"/>
      <c r="Q32" s="1144"/>
      <c r="R32" s="1087"/>
      <c r="S32" s="1152"/>
      <c r="T32" s="1157"/>
      <c r="U32" s="1157"/>
      <c r="V32" s="1157"/>
      <c r="W32" s="1168"/>
      <c r="X32" s="1175" t="s">
        <v>1148</v>
      </c>
      <c r="Y32" s="1182"/>
      <c r="Z32" s="1193"/>
      <c r="AA32" s="1206" t="str">
        <f>IF(AA31="","",VLOOKUP(AA31,'シフト記号表（従来型・ユニット型共通）'!$C$6:$L$47,10,FALSE))</f>
        <v/>
      </c>
      <c r="AB32" s="1217" t="str">
        <f>IF(AB31="","",VLOOKUP(AB31,'シフト記号表（従来型・ユニット型共通）'!$C$6:$L$47,10,FALSE))</f>
        <v/>
      </c>
      <c r="AC32" s="1217" t="str">
        <f>IF(AC31="","",VLOOKUP(AC31,'シフト記号表（従来型・ユニット型共通）'!$C$6:$L$47,10,FALSE))</f>
        <v/>
      </c>
      <c r="AD32" s="1217" t="str">
        <f>IF(AD31="","",VLOOKUP(AD31,'シフト記号表（従来型・ユニット型共通）'!$C$6:$L$47,10,FALSE))</f>
        <v/>
      </c>
      <c r="AE32" s="1217" t="str">
        <f>IF(AE31="","",VLOOKUP(AE31,'シフト記号表（従来型・ユニット型共通）'!$C$6:$L$47,10,FALSE))</f>
        <v/>
      </c>
      <c r="AF32" s="1217" t="str">
        <f>IF(AF31="","",VLOOKUP(AF31,'シフト記号表（従来型・ユニット型共通）'!$C$6:$L$47,10,FALSE))</f>
        <v/>
      </c>
      <c r="AG32" s="1233" t="str">
        <f>IF(AG31="","",VLOOKUP(AG31,'シフト記号表（従来型・ユニット型共通）'!$C$6:$L$47,10,FALSE))</f>
        <v/>
      </c>
      <c r="AH32" s="1206" t="str">
        <f>IF(AH31="","",VLOOKUP(AH31,'シフト記号表（従来型・ユニット型共通）'!$C$6:$L$47,10,FALSE))</f>
        <v/>
      </c>
      <c r="AI32" s="1217" t="str">
        <f>IF(AI31="","",VLOOKUP(AI31,'シフト記号表（従来型・ユニット型共通）'!$C$6:$L$47,10,FALSE))</f>
        <v/>
      </c>
      <c r="AJ32" s="1217" t="str">
        <f>IF(AJ31="","",VLOOKUP(AJ31,'シフト記号表（従来型・ユニット型共通）'!$C$6:$L$47,10,FALSE))</f>
        <v/>
      </c>
      <c r="AK32" s="1217" t="str">
        <f>IF(AK31="","",VLOOKUP(AK31,'シフト記号表（従来型・ユニット型共通）'!$C$6:$L$47,10,FALSE))</f>
        <v/>
      </c>
      <c r="AL32" s="1217" t="str">
        <f>IF(AL31="","",VLOOKUP(AL31,'シフト記号表（従来型・ユニット型共通）'!$C$6:$L$47,10,FALSE))</f>
        <v/>
      </c>
      <c r="AM32" s="1217" t="str">
        <f>IF(AM31="","",VLOOKUP(AM31,'シフト記号表（従来型・ユニット型共通）'!$C$6:$L$47,10,FALSE))</f>
        <v/>
      </c>
      <c r="AN32" s="1233" t="str">
        <f>IF(AN31="","",VLOOKUP(AN31,'シフト記号表（従来型・ユニット型共通）'!$C$6:$L$47,10,FALSE))</f>
        <v/>
      </c>
      <c r="AO32" s="1206" t="str">
        <f>IF(AO31="","",VLOOKUP(AO31,'シフト記号表（従来型・ユニット型共通）'!$C$6:$L$47,10,FALSE))</f>
        <v/>
      </c>
      <c r="AP32" s="1217" t="str">
        <f>IF(AP31="","",VLOOKUP(AP31,'シフト記号表（従来型・ユニット型共通）'!$C$6:$L$47,10,FALSE))</f>
        <v/>
      </c>
      <c r="AQ32" s="1217" t="str">
        <f>IF(AQ31="","",VLOOKUP(AQ31,'シフト記号表（従来型・ユニット型共通）'!$C$6:$L$47,10,FALSE))</f>
        <v/>
      </c>
      <c r="AR32" s="1217" t="str">
        <f>IF(AR31="","",VLOOKUP(AR31,'シフト記号表（従来型・ユニット型共通）'!$C$6:$L$47,10,FALSE))</f>
        <v/>
      </c>
      <c r="AS32" s="1217" t="str">
        <f>IF(AS31="","",VLOOKUP(AS31,'シフト記号表（従来型・ユニット型共通）'!$C$6:$L$47,10,FALSE))</f>
        <v/>
      </c>
      <c r="AT32" s="1217" t="str">
        <f>IF(AT31="","",VLOOKUP(AT31,'シフト記号表（従来型・ユニット型共通）'!$C$6:$L$47,10,FALSE))</f>
        <v/>
      </c>
      <c r="AU32" s="1233" t="str">
        <f>IF(AU31="","",VLOOKUP(AU31,'シフト記号表（従来型・ユニット型共通）'!$C$6:$L$47,10,FALSE))</f>
        <v/>
      </c>
      <c r="AV32" s="1206" t="str">
        <f>IF(AV31="","",VLOOKUP(AV31,'シフト記号表（従来型・ユニット型共通）'!$C$6:$L$47,10,FALSE))</f>
        <v/>
      </c>
      <c r="AW32" s="1217" t="str">
        <f>IF(AW31="","",VLOOKUP(AW31,'シフト記号表（従来型・ユニット型共通）'!$C$6:$L$47,10,FALSE))</f>
        <v/>
      </c>
      <c r="AX32" s="1217" t="str">
        <f>IF(AX31="","",VLOOKUP(AX31,'シフト記号表（従来型・ユニット型共通）'!$C$6:$L$47,10,FALSE))</f>
        <v/>
      </c>
      <c r="AY32" s="1217" t="str">
        <f>IF(AY31="","",VLOOKUP(AY31,'シフト記号表（従来型・ユニット型共通）'!$C$6:$L$47,10,FALSE))</f>
        <v/>
      </c>
      <c r="AZ32" s="1217" t="str">
        <f>IF(AZ31="","",VLOOKUP(AZ31,'シフト記号表（従来型・ユニット型共通）'!$C$6:$L$47,10,FALSE))</f>
        <v/>
      </c>
      <c r="BA32" s="1217" t="str">
        <f>IF(BA31="","",VLOOKUP(BA31,'シフト記号表（従来型・ユニット型共通）'!$C$6:$L$47,10,FALSE))</f>
        <v/>
      </c>
      <c r="BB32" s="1233" t="str">
        <f>IF(BB31="","",VLOOKUP(BB31,'シフト記号表（従来型・ユニット型共通）'!$C$6:$L$47,10,FALSE))</f>
        <v/>
      </c>
      <c r="BC32" s="1206" t="str">
        <f>IF(BC31="","",VLOOKUP(BC31,'シフト記号表（従来型・ユニット型共通）'!$C$6:$L$47,10,FALSE))</f>
        <v/>
      </c>
      <c r="BD32" s="1217" t="str">
        <f>IF(BD31="","",VLOOKUP(BD31,'シフト記号表（従来型・ユニット型共通）'!$C$6:$L$47,10,FALSE))</f>
        <v/>
      </c>
      <c r="BE32" s="1217" t="str">
        <f>IF(BE31="","",VLOOKUP(BE31,'シフト記号表（従来型・ユニット型共通）'!$C$6:$L$47,10,FALSE))</f>
        <v/>
      </c>
      <c r="BF32" s="1267">
        <f>IF($BI$3="４週",SUM(AA32:BB32),IF($BI$3="暦月",SUM(AA32:BE32),""))</f>
        <v>0</v>
      </c>
      <c r="BG32" s="1276"/>
      <c r="BH32" s="1285">
        <f>IF($BI$3="４週",BF32/4,IF($BI$3="暦月",(BF32/($BI$8/7)),""))</f>
        <v>0</v>
      </c>
      <c r="BI32" s="1276"/>
      <c r="BJ32" s="1297"/>
      <c r="BK32" s="1304"/>
      <c r="BL32" s="1304"/>
      <c r="BM32" s="1304"/>
      <c r="BN32" s="1314"/>
    </row>
    <row r="33" spans="2:66" ht="20.25" customHeight="1">
      <c r="B33" s="1040">
        <f>B31+1</f>
        <v>9</v>
      </c>
      <c r="C33" s="1048"/>
      <c r="D33" s="1055"/>
      <c r="E33" s="1060"/>
      <c r="F33" s="1066"/>
      <c r="G33" s="1077"/>
      <c r="H33" s="1088"/>
      <c r="I33" s="1095"/>
      <c r="J33" s="1100"/>
      <c r="K33" s="1095"/>
      <c r="L33" s="1100"/>
      <c r="M33" s="1109"/>
      <c r="N33" s="1123"/>
      <c r="O33" s="1129"/>
      <c r="P33" s="1145"/>
      <c r="Q33" s="1145"/>
      <c r="R33" s="1088"/>
      <c r="S33" s="1152"/>
      <c r="T33" s="1157"/>
      <c r="U33" s="1157"/>
      <c r="V33" s="1157"/>
      <c r="W33" s="1168"/>
      <c r="X33" s="1176" t="s">
        <v>1147</v>
      </c>
      <c r="Y33" s="1183"/>
      <c r="Z33" s="1194"/>
      <c r="AA33" s="1207"/>
      <c r="AB33" s="1218"/>
      <c r="AC33" s="1218"/>
      <c r="AD33" s="1218"/>
      <c r="AE33" s="1218"/>
      <c r="AF33" s="1218"/>
      <c r="AG33" s="1234"/>
      <c r="AH33" s="1207"/>
      <c r="AI33" s="1218"/>
      <c r="AJ33" s="1218"/>
      <c r="AK33" s="1218"/>
      <c r="AL33" s="1218"/>
      <c r="AM33" s="1218"/>
      <c r="AN33" s="1234"/>
      <c r="AO33" s="1207"/>
      <c r="AP33" s="1218"/>
      <c r="AQ33" s="1218"/>
      <c r="AR33" s="1218"/>
      <c r="AS33" s="1218"/>
      <c r="AT33" s="1218"/>
      <c r="AU33" s="1234"/>
      <c r="AV33" s="1207"/>
      <c r="AW33" s="1218"/>
      <c r="AX33" s="1218"/>
      <c r="AY33" s="1218"/>
      <c r="AZ33" s="1218"/>
      <c r="BA33" s="1218"/>
      <c r="BB33" s="1234"/>
      <c r="BC33" s="1207"/>
      <c r="BD33" s="1218"/>
      <c r="BE33" s="1261"/>
      <c r="BF33" s="1268"/>
      <c r="BG33" s="1277"/>
      <c r="BH33" s="1286"/>
      <c r="BI33" s="1294"/>
      <c r="BJ33" s="1298"/>
      <c r="BK33" s="1305"/>
      <c r="BL33" s="1305"/>
      <c r="BM33" s="1305"/>
      <c r="BN33" s="1315"/>
    </row>
    <row r="34" spans="2:66" ht="20.25" customHeight="1">
      <c r="B34" s="1041"/>
      <c r="C34" s="1047"/>
      <c r="D34" s="1054"/>
      <c r="E34" s="1060"/>
      <c r="F34" s="1066"/>
      <c r="G34" s="1076"/>
      <c r="H34" s="1087"/>
      <c r="I34" s="1095"/>
      <c r="J34" s="1100">
        <f>G33</f>
        <v>0</v>
      </c>
      <c r="K34" s="1095"/>
      <c r="L34" s="1100">
        <f>M33</f>
        <v>0</v>
      </c>
      <c r="M34" s="1108"/>
      <c r="N34" s="1122"/>
      <c r="O34" s="1128"/>
      <c r="P34" s="1144"/>
      <c r="Q34" s="1144"/>
      <c r="R34" s="1087"/>
      <c r="S34" s="1152"/>
      <c r="T34" s="1157"/>
      <c r="U34" s="1157"/>
      <c r="V34" s="1157"/>
      <c r="W34" s="1168"/>
      <c r="X34" s="1177" t="s">
        <v>1148</v>
      </c>
      <c r="Y34" s="1184"/>
      <c r="Z34" s="1195"/>
      <c r="AA34" s="1206" t="str">
        <f>IF(AA33="","",VLOOKUP(AA33,'シフト記号表（従来型・ユニット型共通）'!$C$6:$L$47,10,FALSE))</f>
        <v/>
      </c>
      <c r="AB34" s="1217" t="str">
        <f>IF(AB33="","",VLOOKUP(AB33,'シフト記号表（従来型・ユニット型共通）'!$C$6:$L$47,10,FALSE))</f>
        <v/>
      </c>
      <c r="AC34" s="1217" t="str">
        <f>IF(AC33="","",VLOOKUP(AC33,'シフト記号表（従来型・ユニット型共通）'!$C$6:$L$47,10,FALSE))</f>
        <v/>
      </c>
      <c r="AD34" s="1217" t="str">
        <f>IF(AD33="","",VLOOKUP(AD33,'シフト記号表（従来型・ユニット型共通）'!$C$6:$L$47,10,FALSE))</f>
        <v/>
      </c>
      <c r="AE34" s="1217" t="str">
        <f>IF(AE33="","",VLOOKUP(AE33,'シフト記号表（従来型・ユニット型共通）'!$C$6:$L$47,10,FALSE))</f>
        <v/>
      </c>
      <c r="AF34" s="1217" t="str">
        <f>IF(AF33="","",VLOOKUP(AF33,'シフト記号表（従来型・ユニット型共通）'!$C$6:$L$47,10,FALSE))</f>
        <v/>
      </c>
      <c r="AG34" s="1233" t="str">
        <f>IF(AG33="","",VLOOKUP(AG33,'シフト記号表（従来型・ユニット型共通）'!$C$6:$L$47,10,FALSE))</f>
        <v/>
      </c>
      <c r="AH34" s="1206" t="str">
        <f>IF(AH33="","",VLOOKUP(AH33,'シフト記号表（従来型・ユニット型共通）'!$C$6:$L$47,10,FALSE))</f>
        <v/>
      </c>
      <c r="AI34" s="1217" t="str">
        <f>IF(AI33="","",VLOOKUP(AI33,'シフト記号表（従来型・ユニット型共通）'!$C$6:$L$47,10,FALSE))</f>
        <v/>
      </c>
      <c r="AJ34" s="1217" t="str">
        <f>IF(AJ33="","",VLOOKUP(AJ33,'シフト記号表（従来型・ユニット型共通）'!$C$6:$L$47,10,FALSE))</f>
        <v/>
      </c>
      <c r="AK34" s="1217" t="str">
        <f>IF(AK33="","",VLOOKUP(AK33,'シフト記号表（従来型・ユニット型共通）'!$C$6:$L$47,10,FALSE))</f>
        <v/>
      </c>
      <c r="AL34" s="1217" t="str">
        <f>IF(AL33="","",VLOOKUP(AL33,'シフト記号表（従来型・ユニット型共通）'!$C$6:$L$47,10,FALSE))</f>
        <v/>
      </c>
      <c r="AM34" s="1217" t="str">
        <f>IF(AM33="","",VLOOKUP(AM33,'シフト記号表（従来型・ユニット型共通）'!$C$6:$L$47,10,FALSE))</f>
        <v/>
      </c>
      <c r="AN34" s="1233" t="str">
        <f>IF(AN33="","",VLOOKUP(AN33,'シフト記号表（従来型・ユニット型共通）'!$C$6:$L$47,10,FALSE))</f>
        <v/>
      </c>
      <c r="AO34" s="1206" t="str">
        <f>IF(AO33="","",VLOOKUP(AO33,'シフト記号表（従来型・ユニット型共通）'!$C$6:$L$47,10,FALSE))</f>
        <v/>
      </c>
      <c r="AP34" s="1217" t="str">
        <f>IF(AP33="","",VLOOKUP(AP33,'シフト記号表（従来型・ユニット型共通）'!$C$6:$L$47,10,FALSE))</f>
        <v/>
      </c>
      <c r="AQ34" s="1217" t="str">
        <f>IF(AQ33="","",VLOOKUP(AQ33,'シフト記号表（従来型・ユニット型共通）'!$C$6:$L$47,10,FALSE))</f>
        <v/>
      </c>
      <c r="AR34" s="1217" t="str">
        <f>IF(AR33="","",VLOOKUP(AR33,'シフト記号表（従来型・ユニット型共通）'!$C$6:$L$47,10,FALSE))</f>
        <v/>
      </c>
      <c r="AS34" s="1217" t="str">
        <f>IF(AS33="","",VLOOKUP(AS33,'シフト記号表（従来型・ユニット型共通）'!$C$6:$L$47,10,FALSE))</f>
        <v/>
      </c>
      <c r="AT34" s="1217" t="str">
        <f>IF(AT33="","",VLOOKUP(AT33,'シフト記号表（従来型・ユニット型共通）'!$C$6:$L$47,10,FALSE))</f>
        <v/>
      </c>
      <c r="AU34" s="1233" t="str">
        <f>IF(AU33="","",VLOOKUP(AU33,'シフト記号表（従来型・ユニット型共通）'!$C$6:$L$47,10,FALSE))</f>
        <v/>
      </c>
      <c r="AV34" s="1206" t="str">
        <f>IF(AV33="","",VLOOKUP(AV33,'シフト記号表（従来型・ユニット型共通）'!$C$6:$L$47,10,FALSE))</f>
        <v/>
      </c>
      <c r="AW34" s="1217" t="str">
        <f>IF(AW33="","",VLOOKUP(AW33,'シフト記号表（従来型・ユニット型共通）'!$C$6:$L$47,10,FALSE))</f>
        <v/>
      </c>
      <c r="AX34" s="1217" t="str">
        <f>IF(AX33="","",VLOOKUP(AX33,'シフト記号表（従来型・ユニット型共通）'!$C$6:$L$47,10,FALSE))</f>
        <v/>
      </c>
      <c r="AY34" s="1217" t="str">
        <f>IF(AY33="","",VLOOKUP(AY33,'シフト記号表（従来型・ユニット型共通）'!$C$6:$L$47,10,FALSE))</f>
        <v/>
      </c>
      <c r="AZ34" s="1217" t="str">
        <f>IF(AZ33="","",VLOOKUP(AZ33,'シフト記号表（従来型・ユニット型共通）'!$C$6:$L$47,10,FALSE))</f>
        <v/>
      </c>
      <c r="BA34" s="1217" t="str">
        <f>IF(BA33="","",VLOOKUP(BA33,'シフト記号表（従来型・ユニット型共通）'!$C$6:$L$47,10,FALSE))</f>
        <v/>
      </c>
      <c r="BB34" s="1233" t="str">
        <f>IF(BB33="","",VLOOKUP(BB33,'シフト記号表（従来型・ユニット型共通）'!$C$6:$L$47,10,FALSE))</f>
        <v/>
      </c>
      <c r="BC34" s="1206" t="str">
        <f>IF(BC33="","",VLOOKUP(BC33,'シフト記号表（従来型・ユニット型共通）'!$C$6:$L$47,10,FALSE))</f>
        <v/>
      </c>
      <c r="BD34" s="1217" t="str">
        <f>IF(BD33="","",VLOOKUP(BD33,'シフト記号表（従来型・ユニット型共通）'!$C$6:$L$47,10,FALSE))</f>
        <v/>
      </c>
      <c r="BE34" s="1217" t="str">
        <f>IF(BE33="","",VLOOKUP(BE33,'シフト記号表（従来型・ユニット型共通）'!$C$6:$L$47,10,FALSE))</f>
        <v/>
      </c>
      <c r="BF34" s="1267">
        <f>IF($BI$3="４週",SUM(AA34:BB34),IF($BI$3="暦月",SUM(AA34:BE34),""))</f>
        <v>0</v>
      </c>
      <c r="BG34" s="1276"/>
      <c r="BH34" s="1285">
        <f>IF($BI$3="４週",BF34/4,IF($BI$3="暦月",(BF34/($BI$8/7)),""))</f>
        <v>0</v>
      </c>
      <c r="BI34" s="1276"/>
      <c r="BJ34" s="1297"/>
      <c r="BK34" s="1304"/>
      <c r="BL34" s="1304"/>
      <c r="BM34" s="1304"/>
      <c r="BN34" s="1314"/>
    </row>
    <row r="35" spans="2:66" ht="20.25" customHeight="1">
      <c r="B35" s="1040">
        <f>B33+1</f>
        <v>10</v>
      </c>
      <c r="C35" s="1048"/>
      <c r="D35" s="1055"/>
      <c r="E35" s="1060"/>
      <c r="F35" s="1066"/>
      <c r="G35" s="1077"/>
      <c r="H35" s="1088"/>
      <c r="I35" s="1095"/>
      <c r="J35" s="1100"/>
      <c r="K35" s="1095"/>
      <c r="L35" s="1100"/>
      <c r="M35" s="1109"/>
      <c r="N35" s="1123"/>
      <c r="O35" s="1129"/>
      <c r="P35" s="1145"/>
      <c r="Q35" s="1145"/>
      <c r="R35" s="1088"/>
      <c r="S35" s="1152"/>
      <c r="T35" s="1157"/>
      <c r="U35" s="1157"/>
      <c r="V35" s="1157"/>
      <c r="W35" s="1168"/>
      <c r="X35" s="1178" t="s">
        <v>1147</v>
      </c>
      <c r="Y35" s="1185"/>
      <c r="Z35" s="1196"/>
      <c r="AA35" s="1207"/>
      <c r="AB35" s="1218"/>
      <c r="AC35" s="1218"/>
      <c r="AD35" s="1218"/>
      <c r="AE35" s="1218"/>
      <c r="AF35" s="1218"/>
      <c r="AG35" s="1234"/>
      <c r="AH35" s="1207"/>
      <c r="AI35" s="1218"/>
      <c r="AJ35" s="1218"/>
      <c r="AK35" s="1218"/>
      <c r="AL35" s="1218"/>
      <c r="AM35" s="1218"/>
      <c r="AN35" s="1234"/>
      <c r="AO35" s="1207"/>
      <c r="AP35" s="1218"/>
      <c r="AQ35" s="1218"/>
      <c r="AR35" s="1218"/>
      <c r="AS35" s="1218"/>
      <c r="AT35" s="1218"/>
      <c r="AU35" s="1234"/>
      <c r="AV35" s="1207"/>
      <c r="AW35" s="1218"/>
      <c r="AX35" s="1218"/>
      <c r="AY35" s="1218"/>
      <c r="AZ35" s="1218"/>
      <c r="BA35" s="1218"/>
      <c r="BB35" s="1234"/>
      <c r="BC35" s="1207"/>
      <c r="BD35" s="1218"/>
      <c r="BE35" s="1261"/>
      <c r="BF35" s="1268"/>
      <c r="BG35" s="1277"/>
      <c r="BH35" s="1286"/>
      <c r="BI35" s="1294"/>
      <c r="BJ35" s="1298"/>
      <c r="BK35" s="1305"/>
      <c r="BL35" s="1305"/>
      <c r="BM35" s="1305"/>
      <c r="BN35" s="1315"/>
    </row>
    <row r="36" spans="2:66" ht="20.25" customHeight="1">
      <c r="B36" s="1041"/>
      <c r="C36" s="1047"/>
      <c r="D36" s="1054"/>
      <c r="E36" s="1060"/>
      <c r="F36" s="1066"/>
      <c r="G36" s="1076"/>
      <c r="H36" s="1087"/>
      <c r="I36" s="1095"/>
      <c r="J36" s="1100">
        <f>G35</f>
        <v>0</v>
      </c>
      <c r="K36" s="1095"/>
      <c r="L36" s="1100">
        <f>M35</f>
        <v>0</v>
      </c>
      <c r="M36" s="1108"/>
      <c r="N36" s="1122"/>
      <c r="O36" s="1128"/>
      <c r="P36" s="1144"/>
      <c r="Q36" s="1144"/>
      <c r="R36" s="1087"/>
      <c r="S36" s="1152"/>
      <c r="T36" s="1157"/>
      <c r="U36" s="1157"/>
      <c r="V36" s="1157"/>
      <c r="W36" s="1168"/>
      <c r="X36" s="1177" t="s">
        <v>1148</v>
      </c>
      <c r="Y36" s="1184"/>
      <c r="Z36" s="1195"/>
      <c r="AA36" s="1206" t="str">
        <f>IF(AA35="","",VLOOKUP(AA35,'シフト記号表（従来型・ユニット型共通）'!$C$6:$L$47,10,FALSE))</f>
        <v/>
      </c>
      <c r="AB36" s="1217" t="str">
        <f>IF(AB35="","",VLOOKUP(AB35,'シフト記号表（従来型・ユニット型共通）'!$C$6:$L$47,10,FALSE))</f>
        <v/>
      </c>
      <c r="AC36" s="1217" t="str">
        <f>IF(AC35="","",VLOOKUP(AC35,'シフト記号表（従来型・ユニット型共通）'!$C$6:$L$47,10,FALSE))</f>
        <v/>
      </c>
      <c r="AD36" s="1217" t="str">
        <f>IF(AD35="","",VLOOKUP(AD35,'シフト記号表（従来型・ユニット型共通）'!$C$6:$L$47,10,FALSE))</f>
        <v/>
      </c>
      <c r="AE36" s="1217" t="str">
        <f>IF(AE35="","",VLOOKUP(AE35,'シフト記号表（従来型・ユニット型共通）'!$C$6:$L$47,10,FALSE))</f>
        <v/>
      </c>
      <c r="AF36" s="1217" t="str">
        <f>IF(AF35="","",VLOOKUP(AF35,'シフト記号表（従来型・ユニット型共通）'!$C$6:$L$47,10,FALSE))</f>
        <v/>
      </c>
      <c r="AG36" s="1233" t="str">
        <f>IF(AG35="","",VLOOKUP(AG35,'シフト記号表（従来型・ユニット型共通）'!$C$6:$L$47,10,FALSE))</f>
        <v/>
      </c>
      <c r="AH36" s="1206" t="str">
        <f>IF(AH35="","",VLOOKUP(AH35,'シフト記号表（従来型・ユニット型共通）'!$C$6:$L$47,10,FALSE))</f>
        <v/>
      </c>
      <c r="AI36" s="1217" t="str">
        <f>IF(AI35="","",VLOOKUP(AI35,'シフト記号表（従来型・ユニット型共通）'!$C$6:$L$47,10,FALSE))</f>
        <v/>
      </c>
      <c r="AJ36" s="1217" t="str">
        <f>IF(AJ35="","",VLOOKUP(AJ35,'シフト記号表（従来型・ユニット型共通）'!$C$6:$L$47,10,FALSE))</f>
        <v/>
      </c>
      <c r="AK36" s="1217" t="str">
        <f>IF(AK35="","",VLOOKUP(AK35,'シフト記号表（従来型・ユニット型共通）'!$C$6:$L$47,10,FALSE))</f>
        <v/>
      </c>
      <c r="AL36" s="1217" t="str">
        <f>IF(AL35="","",VLOOKUP(AL35,'シフト記号表（従来型・ユニット型共通）'!$C$6:$L$47,10,FALSE))</f>
        <v/>
      </c>
      <c r="AM36" s="1217" t="str">
        <f>IF(AM35="","",VLOOKUP(AM35,'シフト記号表（従来型・ユニット型共通）'!$C$6:$L$47,10,FALSE))</f>
        <v/>
      </c>
      <c r="AN36" s="1233" t="str">
        <f>IF(AN35="","",VLOOKUP(AN35,'シフト記号表（従来型・ユニット型共通）'!$C$6:$L$47,10,FALSE))</f>
        <v/>
      </c>
      <c r="AO36" s="1206" t="str">
        <f>IF(AO35="","",VLOOKUP(AO35,'シフト記号表（従来型・ユニット型共通）'!$C$6:$L$47,10,FALSE))</f>
        <v/>
      </c>
      <c r="AP36" s="1217" t="str">
        <f>IF(AP35="","",VLOOKUP(AP35,'シフト記号表（従来型・ユニット型共通）'!$C$6:$L$47,10,FALSE))</f>
        <v/>
      </c>
      <c r="AQ36" s="1217" t="str">
        <f>IF(AQ35="","",VLOOKUP(AQ35,'シフト記号表（従来型・ユニット型共通）'!$C$6:$L$47,10,FALSE))</f>
        <v/>
      </c>
      <c r="AR36" s="1217" t="str">
        <f>IF(AR35="","",VLOOKUP(AR35,'シフト記号表（従来型・ユニット型共通）'!$C$6:$L$47,10,FALSE))</f>
        <v/>
      </c>
      <c r="AS36" s="1217" t="str">
        <f>IF(AS35="","",VLOOKUP(AS35,'シフト記号表（従来型・ユニット型共通）'!$C$6:$L$47,10,FALSE))</f>
        <v/>
      </c>
      <c r="AT36" s="1217" t="str">
        <f>IF(AT35="","",VLOOKUP(AT35,'シフト記号表（従来型・ユニット型共通）'!$C$6:$L$47,10,FALSE))</f>
        <v/>
      </c>
      <c r="AU36" s="1233" t="str">
        <f>IF(AU35="","",VLOOKUP(AU35,'シフト記号表（従来型・ユニット型共通）'!$C$6:$L$47,10,FALSE))</f>
        <v/>
      </c>
      <c r="AV36" s="1206" t="str">
        <f>IF(AV35="","",VLOOKUP(AV35,'シフト記号表（従来型・ユニット型共通）'!$C$6:$L$47,10,FALSE))</f>
        <v/>
      </c>
      <c r="AW36" s="1217" t="str">
        <f>IF(AW35="","",VLOOKUP(AW35,'シフト記号表（従来型・ユニット型共通）'!$C$6:$L$47,10,FALSE))</f>
        <v/>
      </c>
      <c r="AX36" s="1217" t="str">
        <f>IF(AX35="","",VLOOKUP(AX35,'シフト記号表（従来型・ユニット型共通）'!$C$6:$L$47,10,FALSE))</f>
        <v/>
      </c>
      <c r="AY36" s="1217" t="str">
        <f>IF(AY35="","",VLOOKUP(AY35,'シフト記号表（従来型・ユニット型共通）'!$C$6:$L$47,10,FALSE))</f>
        <v/>
      </c>
      <c r="AZ36" s="1217" t="str">
        <f>IF(AZ35="","",VLOOKUP(AZ35,'シフト記号表（従来型・ユニット型共通）'!$C$6:$L$47,10,FALSE))</f>
        <v/>
      </c>
      <c r="BA36" s="1217" t="str">
        <f>IF(BA35="","",VLOOKUP(BA35,'シフト記号表（従来型・ユニット型共通）'!$C$6:$L$47,10,FALSE))</f>
        <v/>
      </c>
      <c r="BB36" s="1233" t="str">
        <f>IF(BB35="","",VLOOKUP(BB35,'シフト記号表（従来型・ユニット型共通）'!$C$6:$L$47,10,FALSE))</f>
        <v/>
      </c>
      <c r="BC36" s="1206" t="str">
        <f>IF(BC35="","",VLOOKUP(BC35,'シフト記号表（従来型・ユニット型共通）'!$C$6:$L$47,10,FALSE))</f>
        <v/>
      </c>
      <c r="BD36" s="1217" t="str">
        <f>IF(BD35="","",VLOOKUP(BD35,'シフト記号表（従来型・ユニット型共通）'!$C$6:$L$47,10,FALSE))</f>
        <v/>
      </c>
      <c r="BE36" s="1217" t="str">
        <f>IF(BE35="","",VLOOKUP(BE35,'シフト記号表（従来型・ユニット型共通）'!$C$6:$L$47,10,FALSE))</f>
        <v/>
      </c>
      <c r="BF36" s="1267">
        <f>IF($BI$3="４週",SUM(AA36:BB36),IF($BI$3="暦月",SUM(AA36:BE36),""))</f>
        <v>0</v>
      </c>
      <c r="BG36" s="1276"/>
      <c r="BH36" s="1285">
        <f>IF($BI$3="４週",BF36/4,IF($BI$3="暦月",(BF36/($BI$8/7)),""))</f>
        <v>0</v>
      </c>
      <c r="BI36" s="1276"/>
      <c r="BJ36" s="1297"/>
      <c r="BK36" s="1304"/>
      <c r="BL36" s="1304"/>
      <c r="BM36" s="1304"/>
      <c r="BN36" s="1314"/>
    </row>
    <row r="37" spans="2:66" ht="20.25" customHeight="1">
      <c r="B37" s="1040">
        <f>B35+1</f>
        <v>11</v>
      </c>
      <c r="C37" s="1048"/>
      <c r="D37" s="1055"/>
      <c r="E37" s="1060"/>
      <c r="F37" s="1066"/>
      <c r="G37" s="1077"/>
      <c r="H37" s="1088"/>
      <c r="I37" s="1095"/>
      <c r="J37" s="1100"/>
      <c r="K37" s="1095"/>
      <c r="L37" s="1100"/>
      <c r="M37" s="1109"/>
      <c r="N37" s="1123"/>
      <c r="O37" s="1129"/>
      <c r="P37" s="1145"/>
      <c r="Q37" s="1145"/>
      <c r="R37" s="1088"/>
      <c r="S37" s="1152"/>
      <c r="T37" s="1157"/>
      <c r="U37" s="1157"/>
      <c r="V37" s="1157"/>
      <c r="W37" s="1168"/>
      <c r="X37" s="1178" t="s">
        <v>1147</v>
      </c>
      <c r="Y37" s="1185"/>
      <c r="Z37" s="1196"/>
      <c r="AA37" s="1207"/>
      <c r="AB37" s="1218"/>
      <c r="AC37" s="1218"/>
      <c r="AD37" s="1218"/>
      <c r="AE37" s="1218"/>
      <c r="AF37" s="1218"/>
      <c r="AG37" s="1234"/>
      <c r="AH37" s="1207"/>
      <c r="AI37" s="1218"/>
      <c r="AJ37" s="1218"/>
      <c r="AK37" s="1218"/>
      <c r="AL37" s="1218"/>
      <c r="AM37" s="1218"/>
      <c r="AN37" s="1234"/>
      <c r="AO37" s="1207"/>
      <c r="AP37" s="1218"/>
      <c r="AQ37" s="1218"/>
      <c r="AR37" s="1218"/>
      <c r="AS37" s="1218"/>
      <c r="AT37" s="1218"/>
      <c r="AU37" s="1234"/>
      <c r="AV37" s="1207"/>
      <c r="AW37" s="1218"/>
      <c r="AX37" s="1218"/>
      <c r="AY37" s="1218"/>
      <c r="AZ37" s="1218"/>
      <c r="BA37" s="1218"/>
      <c r="BB37" s="1234"/>
      <c r="BC37" s="1207"/>
      <c r="BD37" s="1218"/>
      <c r="BE37" s="1261"/>
      <c r="BF37" s="1268"/>
      <c r="BG37" s="1277"/>
      <c r="BH37" s="1286"/>
      <c r="BI37" s="1294"/>
      <c r="BJ37" s="1298"/>
      <c r="BK37" s="1305"/>
      <c r="BL37" s="1305"/>
      <c r="BM37" s="1305"/>
      <c r="BN37" s="1315"/>
    </row>
    <row r="38" spans="2:66" ht="20.25" customHeight="1">
      <c r="B38" s="1041"/>
      <c r="C38" s="1047"/>
      <c r="D38" s="1054"/>
      <c r="E38" s="1060"/>
      <c r="F38" s="1066"/>
      <c r="G38" s="1076"/>
      <c r="H38" s="1087"/>
      <c r="I38" s="1095"/>
      <c r="J38" s="1100">
        <f>G37</f>
        <v>0</v>
      </c>
      <c r="K38" s="1095"/>
      <c r="L38" s="1100">
        <f>M37</f>
        <v>0</v>
      </c>
      <c r="M38" s="1108"/>
      <c r="N38" s="1122"/>
      <c r="O38" s="1128"/>
      <c r="P38" s="1144"/>
      <c r="Q38" s="1144"/>
      <c r="R38" s="1087"/>
      <c r="S38" s="1152"/>
      <c r="T38" s="1157"/>
      <c r="U38" s="1157"/>
      <c r="V38" s="1157"/>
      <c r="W38" s="1168"/>
      <c r="X38" s="1177" t="s">
        <v>1148</v>
      </c>
      <c r="Y38" s="1184"/>
      <c r="Z38" s="1195"/>
      <c r="AA38" s="1206" t="str">
        <f>IF(AA37="","",VLOOKUP(AA37,'シフト記号表（従来型・ユニット型共通）'!$C$6:$L$47,10,FALSE))</f>
        <v/>
      </c>
      <c r="AB38" s="1217" t="str">
        <f>IF(AB37="","",VLOOKUP(AB37,'シフト記号表（従来型・ユニット型共通）'!$C$6:$L$47,10,FALSE))</f>
        <v/>
      </c>
      <c r="AC38" s="1217" t="str">
        <f>IF(AC37="","",VLOOKUP(AC37,'シフト記号表（従来型・ユニット型共通）'!$C$6:$L$47,10,FALSE))</f>
        <v/>
      </c>
      <c r="AD38" s="1217" t="str">
        <f>IF(AD37="","",VLOOKUP(AD37,'シフト記号表（従来型・ユニット型共通）'!$C$6:$L$47,10,FALSE))</f>
        <v/>
      </c>
      <c r="AE38" s="1217" t="str">
        <f>IF(AE37="","",VLOOKUP(AE37,'シフト記号表（従来型・ユニット型共通）'!$C$6:$L$47,10,FALSE))</f>
        <v/>
      </c>
      <c r="AF38" s="1217" t="str">
        <f>IF(AF37="","",VLOOKUP(AF37,'シフト記号表（従来型・ユニット型共通）'!$C$6:$L$47,10,FALSE))</f>
        <v/>
      </c>
      <c r="AG38" s="1233" t="str">
        <f>IF(AG37="","",VLOOKUP(AG37,'シフト記号表（従来型・ユニット型共通）'!$C$6:$L$47,10,FALSE))</f>
        <v/>
      </c>
      <c r="AH38" s="1206" t="str">
        <f>IF(AH37="","",VLOOKUP(AH37,'シフト記号表（従来型・ユニット型共通）'!$C$6:$L$47,10,FALSE))</f>
        <v/>
      </c>
      <c r="AI38" s="1217" t="str">
        <f>IF(AI37="","",VLOOKUP(AI37,'シフト記号表（従来型・ユニット型共通）'!$C$6:$L$47,10,FALSE))</f>
        <v/>
      </c>
      <c r="AJ38" s="1217" t="str">
        <f>IF(AJ37="","",VLOOKUP(AJ37,'シフト記号表（従来型・ユニット型共通）'!$C$6:$L$47,10,FALSE))</f>
        <v/>
      </c>
      <c r="AK38" s="1217" t="str">
        <f>IF(AK37="","",VLOOKUP(AK37,'シフト記号表（従来型・ユニット型共通）'!$C$6:$L$47,10,FALSE))</f>
        <v/>
      </c>
      <c r="AL38" s="1217" t="str">
        <f>IF(AL37="","",VLOOKUP(AL37,'シフト記号表（従来型・ユニット型共通）'!$C$6:$L$47,10,FALSE))</f>
        <v/>
      </c>
      <c r="AM38" s="1217" t="str">
        <f>IF(AM37="","",VLOOKUP(AM37,'シフト記号表（従来型・ユニット型共通）'!$C$6:$L$47,10,FALSE))</f>
        <v/>
      </c>
      <c r="AN38" s="1233" t="str">
        <f>IF(AN37="","",VLOOKUP(AN37,'シフト記号表（従来型・ユニット型共通）'!$C$6:$L$47,10,FALSE))</f>
        <v/>
      </c>
      <c r="AO38" s="1206" t="str">
        <f>IF(AO37="","",VLOOKUP(AO37,'シフト記号表（従来型・ユニット型共通）'!$C$6:$L$47,10,FALSE))</f>
        <v/>
      </c>
      <c r="AP38" s="1217" t="str">
        <f>IF(AP37="","",VLOOKUP(AP37,'シフト記号表（従来型・ユニット型共通）'!$C$6:$L$47,10,FALSE))</f>
        <v/>
      </c>
      <c r="AQ38" s="1217" t="str">
        <f>IF(AQ37="","",VLOOKUP(AQ37,'シフト記号表（従来型・ユニット型共通）'!$C$6:$L$47,10,FALSE))</f>
        <v/>
      </c>
      <c r="AR38" s="1217" t="str">
        <f>IF(AR37="","",VLOOKUP(AR37,'シフト記号表（従来型・ユニット型共通）'!$C$6:$L$47,10,FALSE))</f>
        <v/>
      </c>
      <c r="AS38" s="1217" t="str">
        <f>IF(AS37="","",VLOOKUP(AS37,'シフト記号表（従来型・ユニット型共通）'!$C$6:$L$47,10,FALSE))</f>
        <v/>
      </c>
      <c r="AT38" s="1217" t="str">
        <f>IF(AT37="","",VLOOKUP(AT37,'シフト記号表（従来型・ユニット型共通）'!$C$6:$L$47,10,FALSE))</f>
        <v/>
      </c>
      <c r="AU38" s="1233" t="str">
        <f>IF(AU37="","",VLOOKUP(AU37,'シフト記号表（従来型・ユニット型共通）'!$C$6:$L$47,10,FALSE))</f>
        <v/>
      </c>
      <c r="AV38" s="1206" t="str">
        <f>IF(AV37="","",VLOOKUP(AV37,'シフト記号表（従来型・ユニット型共通）'!$C$6:$L$47,10,FALSE))</f>
        <v/>
      </c>
      <c r="AW38" s="1217" t="str">
        <f>IF(AW37="","",VLOOKUP(AW37,'シフト記号表（従来型・ユニット型共通）'!$C$6:$L$47,10,FALSE))</f>
        <v/>
      </c>
      <c r="AX38" s="1217" t="str">
        <f>IF(AX37="","",VLOOKUP(AX37,'シフト記号表（従来型・ユニット型共通）'!$C$6:$L$47,10,FALSE))</f>
        <v/>
      </c>
      <c r="AY38" s="1217" t="str">
        <f>IF(AY37="","",VLOOKUP(AY37,'シフト記号表（従来型・ユニット型共通）'!$C$6:$L$47,10,FALSE))</f>
        <v/>
      </c>
      <c r="AZ38" s="1217" t="str">
        <f>IF(AZ37="","",VLOOKUP(AZ37,'シフト記号表（従来型・ユニット型共通）'!$C$6:$L$47,10,FALSE))</f>
        <v/>
      </c>
      <c r="BA38" s="1217" t="str">
        <f>IF(BA37="","",VLOOKUP(BA37,'シフト記号表（従来型・ユニット型共通）'!$C$6:$L$47,10,FALSE))</f>
        <v/>
      </c>
      <c r="BB38" s="1233" t="str">
        <f>IF(BB37="","",VLOOKUP(BB37,'シフト記号表（従来型・ユニット型共通）'!$C$6:$L$47,10,FALSE))</f>
        <v/>
      </c>
      <c r="BC38" s="1206" t="str">
        <f>IF(BC37="","",VLOOKUP(BC37,'シフト記号表（従来型・ユニット型共通）'!$C$6:$L$47,10,FALSE))</f>
        <v/>
      </c>
      <c r="BD38" s="1217" t="str">
        <f>IF(BD37="","",VLOOKUP(BD37,'シフト記号表（従来型・ユニット型共通）'!$C$6:$L$47,10,FALSE))</f>
        <v/>
      </c>
      <c r="BE38" s="1217" t="str">
        <f>IF(BE37="","",VLOOKUP(BE37,'シフト記号表（従来型・ユニット型共通）'!$C$6:$L$47,10,FALSE))</f>
        <v/>
      </c>
      <c r="BF38" s="1267">
        <f>IF($BI$3="４週",SUM(AA38:BB38),IF($BI$3="暦月",SUM(AA38:BE38),""))</f>
        <v>0</v>
      </c>
      <c r="BG38" s="1276"/>
      <c r="BH38" s="1285">
        <f>IF($BI$3="４週",BF38/4,IF($BI$3="暦月",(BF38/($BI$8/7)),""))</f>
        <v>0</v>
      </c>
      <c r="BI38" s="1276"/>
      <c r="BJ38" s="1297"/>
      <c r="BK38" s="1304"/>
      <c r="BL38" s="1304"/>
      <c r="BM38" s="1304"/>
      <c r="BN38" s="1314"/>
    </row>
    <row r="39" spans="2:66" ht="20.25" customHeight="1">
      <c r="B39" s="1040">
        <f>B37+1</f>
        <v>12</v>
      </c>
      <c r="C39" s="1048"/>
      <c r="D39" s="1055"/>
      <c r="E39" s="1060"/>
      <c r="F39" s="1066"/>
      <c r="G39" s="1077"/>
      <c r="H39" s="1088"/>
      <c r="I39" s="1095"/>
      <c r="J39" s="1100"/>
      <c r="K39" s="1095"/>
      <c r="L39" s="1100"/>
      <c r="M39" s="1109"/>
      <c r="N39" s="1123"/>
      <c r="O39" s="1129"/>
      <c r="P39" s="1145"/>
      <c r="Q39" s="1145"/>
      <c r="R39" s="1088"/>
      <c r="S39" s="1152"/>
      <c r="T39" s="1157"/>
      <c r="U39" s="1157"/>
      <c r="V39" s="1157"/>
      <c r="W39" s="1168"/>
      <c r="X39" s="1178" t="s">
        <v>1147</v>
      </c>
      <c r="Y39" s="1185"/>
      <c r="Z39" s="1196"/>
      <c r="AA39" s="1207"/>
      <c r="AB39" s="1218"/>
      <c r="AC39" s="1218"/>
      <c r="AD39" s="1218"/>
      <c r="AE39" s="1218"/>
      <c r="AF39" s="1218"/>
      <c r="AG39" s="1234"/>
      <c r="AH39" s="1207"/>
      <c r="AI39" s="1218"/>
      <c r="AJ39" s="1218"/>
      <c r="AK39" s="1218"/>
      <c r="AL39" s="1218"/>
      <c r="AM39" s="1218"/>
      <c r="AN39" s="1234"/>
      <c r="AO39" s="1207"/>
      <c r="AP39" s="1218"/>
      <c r="AQ39" s="1218"/>
      <c r="AR39" s="1218"/>
      <c r="AS39" s="1218"/>
      <c r="AT39" s="1218"/>
      <c r="AU39" s="1234"/>
      <c r="AV39" s="1207"/>
      <c r="AW39" s="1218"/>
      <c r="AX39" s="1218"/>
      <c r="AY39" s="1218"/>
      <c r="AZ39" s="1218"/>
      <c r="BA39" s="1218"/>
      <c r="BB39" s="1234"/>
      <c r="BC39" s="1207"/>
      <c r="BD39" s="1218"/>
      <c r="BE39" s="1261"/>
      <c r="BF39" s="1268"/>
      <c r="BG39" s="1277"/>
      <c r="BH39" s="1286"/>
      <c r="BI39" s="1294"/>
      <c r="BJ39" s="1298"/>
      <c r="BK39" s="1305"/>
      <c r="BL39" s="1305"/>
      <c r="BM39" s="1305"/>
      <c r="BN39" s="1315"/>
    </row>
    <row r="40" spans="2:66" ht="20.25" customHeight="1">
      <c r="B40" s="1041"/>
      <c r="C40" s="1047"/>
      <c r="D40" s="1054"/>
      <c r="E40" s="1060"/>
      <c r="F40" s="1066"/>
      <c r="G40" s="1076"/>
      <c r="H40" s="1087"/>
      <c r="I40" s="1095"/>
      <c r="J40" s="1100">
        <f>G39</f>
        <v>0</v>
      </c>
      <c r="K40" s="1095"/>
      <c r="L40" s="1100">
        <f>M39</f>
        <v>0</v>
      </c>
      <c r="M40" s="1108"/>
      <c r="N40" s="1122"/>
      <c r="O40" s="1128"/>
      <c r="P40" s="1144"/>
      <c r="Q40" s="1144"/>
      <c r="R40" s="1087"/>
      <c r="S40" s="1152"/>
      <c r="T40" s="1157"/>
      <c r="U40" s="1157"/>
      <c r="V40" s="1157"/>
      <c r="W40" s="1168"/>
      <c r="X40" s="1177" t="s">
        <v>1148</v>
      </c>
      <c r="Y40" s="1184"/>
      <c r="Z40" s="1195"/>
      <c r="AA40" s="1206" t="str">
        <f>IF(AA39="","",VLOOKUP(AA39,'シフト記号表（従来型・ユニット型共通）'!$C$6:$L$47,10,FALSE))</f>
        <v/>
      </c>
      <c r="AB40" s="1217" t="str">
        <f>IF(AB39="","",VLOOKUP(AB39,'シフト記号表（従来型・ユニット型共通）'!$C$6:$L$47,10,FALSE))</f>
        <v/>
      </c>
      <c r="AC40" s="1217" t="str">
        <f>IF(AC39="","",VLOOKUP(AC39,'シフト記号表（従来型・ユニット型共通）'!$C$6:$L$47,10,FALSE))</f>
        <v/>
      </c>
      <c r="AD40" s="1217" t="str">
        <f>IF(AD39="","",VLOOKUP(AD39,'シフト記号表（従来型・ユニット型共通）'!$C$6:$L$47,10,FALSE))</f>
        <v/>
      </c>
      <c r="AE40" s="1217" t="str">
        <f>IF(AE39="","",VLOOKUP(AE39,'シフト記号表（従来型・ユニット型共通）'!$C$6:$L$47,10,FALSE))</f>
        <v/>
      </c>
      <c r="AF40" s="1217" t="str">
        <f>IF(AF39="","",VLOOKUP(AF39,'シフト記号表（従来型・ユニット型共通）'!$C$6:$L$47,10,FALSE))</f>
        <v/>
      </c>
      <c r="AG40" s="1233" t="str">
        <f>IF(AG39="","",VLOOKUP(AG39,'シフト記号表（従来型・ユニット型共通）'!$C$6:$L$47,10,FALSE))</f>
        <v/>
      </c>
      <c r="AH40" s="1206" t="str">
        <f>IF(AH39="","",VLOOKUP(AH39,'シフト記号表（従来型・ユニット型共通）'!$C$6:$L$47,10,FALSE))</f>
        <v/>
      </c>
      <c r="AI40" s="1217" t="str">
        <f>IF(AI39="","",VLOOKUP(AI39,'シフト記号表（従来型・ユニット型共通）'!$C$6:$L$47,10,FALSE))</f>
        <v/>
      </c>
      <c r="AJ40" s="1217" t="str">
        <f>IF(AJ39="","",VLOOKUP(AJ39,'シフト記号表（従来型・ユニット型共通）'!$C$6:$L$47,10,FALSE))</f>
        <v/>
      </c>
      <c r="AK40" s="1217" t="str">
        <f>IF(AK39="","",VLOOKUP(AK39,'シフト記号表（従来型・ユニット型共通）'!$C$6:$L$47,10,FALSE))</f>
        <v/>
      </c>
      <c r="AL40" s="1217" t="str">
        <f>IF(AL39="","",VLOOKUP(AL39,'シフト記号表（従来型・ユニット型共通）'!$C$6:$L$47,10,FALSE))</f>
        <v/>
      </c>
      <c r="AM40" s="1217" t="str">
        <f>IF(AM39="","",VLOOKUP(AM39,'シフト記号表（従来型・ユニット型共通）'!$C$6:$L$47,10,FALSE))</f>
        <v/>
      </c>
      <c r="AN40" s="1233" t="str">
        <f>IF(AN39="","",VLOOKUP(AN39,'シフト記号表（従来型・ユニット型共通）'!$C$6:$L$47,10,FALSE))</f>
        <v/>
      </c>
      <c r="AO40" s="1206" t="str">
        <f>IF(AO39="","",VLOOKUP(AO39,'シフト記号表（従来型・ユニット型共通）'!$C$6:$L$47,10,FALSE))</f>
        <v/>
      </c>
      <c r="AP40" s="1217" t="str">
        <f>IF(AP39="","",VLOOKUP(AP39,'シフト記号表（従来型・ユニット型共通）'!$C$6:$L$47,10,FALSE))</f>
        <v/>
      </c>
      <c r="AQ40" s="1217" t="str">
        <f>IF(AQ39="","",VLOOKUP(AQ39,'シフト記号表（従来型・ユニット型共通）'!$C$6:$L$47,10,FALSE))</f>
        <v/>
      </c>
      <c r="AR40" s="1217" t="str">
        <f>IF(AR39="","",VLOOKUP(AR39,'シフト記号表（従来型・ユニット型共通）'!$C$6:$L$47,10,FALSE))</f>
        <v/>
      </c>
      <c r="AS40" s="1217" t="str">
        <f>IF(AS39="","",VLOOKUP(AS39,'シフト記号表（従来型・ユニット型共通）'!$C$6:$L$47,10,FALSE))</f>
        <v/>
      </c>
      <c r="AT40" s="1217" t="str">
        <f>IF(AT39="","",VLOOKUP(AT39,'シフト記号表（従来型・ユニット型共通）'!$C$6:$L$47,10,FALSE))</f>
        <v/>
      </c>
      <c r="AU40" s="1233" t="str">
        <f>IF(AU39="","",VLOOKUP(AU39,'シフト記号表（従来型・ユニット型共通）'!$C$6:$L$47,10,FALSE))</f>
        <v/>
      </c>
      <c r="AV40" s="1206" t="str">
        <f>IF(AV39="","",VLOOKUP(AV39,'シフト記号表（従来型・ユニット型共通）'!$C$6:$L$47,10,FALSE))</f>
        <v/>
      </c>
      <c r="AW40" s="1217" t="str">
        <f>IF(AW39="","",VLOOKUP(AW39,'シフト記号表（従来型・ユニット型共通）'!$C$6:$L$47,10,FALSE))</f>
        <v/>
      </c>
      <c r="AX40" s="1217" t="str">
        <f>IF(AX39="","",VLOOKUP(AX39,'シフト記号表（従来型・ユニット型共通）'!$C$6:$L$47,10,FALSE))</f>
        <v/>
      </c>
      <c r="AY40" s="1217" t="str">
        <f>IF(AY39="","",VLOOKUP(AY39,'シフト記号表（従来型・ユニット型共通）'!$C$6:$L$47,10,FALSE))</f>
        <v/>
      </c>
      <c r="AZ40" s="1217" t="str">
        <f>IF(AZ39="","",VLOOKUP(AZ39,'シフト記号表（従来型・ユニット型共通）'!$C$6:$L$47,10,FALSE))</f>
        <v/>
      </c>
      <c r="BA40" s="1217" t="str">
        <f>IF(BA39="","",VLOOKUP(BA39,'シフト記号表（従来型・ユニット型共通）'!$C$6:$L$47,10,FALSE))</f>
        <v/>
      </c>
      <c r="BB40" s="1233" t="str">
        <f>IF(BB39="","",VLOOKUP(BB39,'シフト記号表（従来型・ユニット型共通）'!$C$6:$L$47,10,FALSE))</f>
        <v/>
      </c>
      <c r="BC40" s="1206" t="str">
        <f>IF(BC39="","",VLOOKUP(BC39,'シフト記号表（従来型・ユニット型共通）'!$C$6:$L$47,10,FALSE))</f>
        <v/>
      </c>
      <c r="BD40" s="1217" t="str">
        <f>IF(BD39="","",VLOOKUP(BD39,'シフト記号表（従来型・ユニット型共通）'!$C$6:$L$47,10,FALSE))</f>
        <v/>
      </c>
      <c r="BE40" s="1217" t="str">
        <f>IF(BE39="","",VLOOKUP(BE39,'シフト記号表（従来型・ユニット型共通）'!$C$6:$L$47,10,FALSE))</f>
        <v/>
      </c>
      <c r="BF40" s="1267">
        <f>IF($BI$3="４週",SUM(AA40:BB40),IF($BI$3="暦月",SUM(AA40:BE40),""))</f>
        <v>0</v>
      </c>
      <c r="BG40" s="1276"/>
      <c r="BH40" s="1285">
        <f>IF($BI$3="４週",BF40/4,IF($BI$3="暦月",(BF40/($BI$8/7)),""))</f>
        <v>0</v>
      </c>
      <c r="BI40" s="1276"/>
      <c r="BJ40" s="1297"/>
      <c r="BK40" s="1304"/>
      <c r="BL40" s="1304"/>
      <c r="BM40" s="1304"/>
      <c r="BN40" s="1314"/>
    </row>
    <row r="41" spans="2:66" ht="20.25" customHeight="1">
      <c r="B41" s="1040">
        <f>B39+1</f>
        <v>13</v>
      </c>
      <c r="C41" s="1048"/>
      <c r="D41" s="1055"/>
      <c r="E41" s="1060"/>
      <c r="F41" s="1066"/>
      <c r="G41" s="1077"/>
      <c r="H41" s="1088"/>
      <c r="I41" s="1095"/>
      <c r="J41" s="1100"/>
      <c r="K41" s="1095"/>
      <c r="L41" s="1100"/>
      <c r="M41" s="1109"/>
      <c r="N41" s="1123"/>
      <c r="O41" s="1129"/>
      <c r="P41" s="1145"/>
      <c r="Q41" s="1145"/>
      <c r="R41" s="1088"/>
      <c r="S41" s="1152"/>
      <c r="T41" s="1157"/>
      <c r="U41" s="1157"/>
      <c r="V41" s="1157"/>
      <c r="W41" s="1168"/>
      <c r="X41" s="1178" t="s">
        <v>1147</v>
      </c>
      <c r="Y41" s="1185"/>
      <c r="Z41" s="1196"/>
      <c r="AA41" s="1207"/>
      <c r="AB41" s="1218"/>
      <c r="AC41" s="1218"/>
      <c r="AD41" s="1218"/>
      <c r="AE41" s="1218"/>
      <c r="AF41" s="1218"/>
      <c r="AG41" s="1234"/>
      <c r="AH41" s="1207"/>
      <c r="AI41" s="1218"/>
      <c r="AJ41" s="1218"/>
      <c r="AK41" s="1218"/>
      <c r="AL41" s="1218"/>
      <c r="AM41" s="1218"/>
      <c r="AN41" s="1234"/>
      <c r="AO41" s="1207"/>
      <c r="AP41" s="1218"/>
      <c r="AQ41" s="1218"/>
      <c r="AR41" s="1218"/>
      <c r="AS41" s="1218"/>
      <c r="AT41" s="1218"/>
      <c r="AU41" s="1234"/>
      <c r="AV41" s="1207"/>
      <c r="AW41" s="1218"/>
      <c r="AX41" s="1218"/>
      <c r="AY41" s="1218"/>
      <c r="AZ41" s="1218"/>
      <c r="BA41" s="1218"/>
      <c r="BB41" s="1234"/>
      <c r="BC41" s="1207"/>
      <c r="BD41" s="1218"/>
      <c r="BE41" s="1261"/>
      <c r="BF41" s="1268"/>
      <c r="BG41" s="1277"/>
      <c r="BH41" s="1286"/>
      <c r="BI41" s="1294"/>
      <c r="BJ41" s="1298"/>
      <c r="BK41" s="1305"/>
      <c r="BL41" s="1305"/>
      <c r="BM41" s="1305"/>
      <c r="BN41" s="1315"/>
    </row>
    <row r="42" spans="2:66" ht="20.25" customHeight="1">
      <c r="B42" s="1041"/>
      <c r="C42" s="1047"/>
      <c r="D42" s="1054"/>
      <c r="E42" s="1060"/>
      <c r="F42" s="1066"/>
      <c r="G42" s="1076"/>
      <c r="H42" s="1087"/>
      <c r="I42" s="1095"/>
      <c r="J42" s="1100">
        <f>G41</f>
        <v>0</v>
      </c>
      <c r="K42" s="1095"/>
      <c r="L42" s="1100">
        <f>M41</f>
        <v>0</v>
      </c>
      <c r="M42" s="1108"/>
      <c r="N42" s="1122"/>
      <c r="O42" s="1128"/>
      <c r="P42" s="1144"/>
      <c r="Q42" s="1144"/>
      <c r="R42" s="1087"/>
      <c r="S42" s="1152"/>
      <c r="T42" s="1157"/>
      <c r="U42" s="1157"/>
      <c r="V42" s="1157"/>
      <c r="W42" s="1168"/>
      <c r="X42" s="1177" t="s">
        <v>1148</v>
      </c>
      <c r="Y42" s="1184"/>
      <c r="Z42" s="1195"/>
      <c r="AA42" s="1206" t="str">
        <f>IF(AA41="","",VLOOKUP(AA41,'シフト記号表（従来型・ユニット型共通）'!$C$6:$L$47,10,FALSE))</f>
        <v/>
      </c>
      <c r="AB42" s="1217" t="str">
        <f>IF(AB41="","",VLOOKUP(AB41,'シフト記号表（従来型・ユニット型共通）'!$C$6:$L$47,10,FALSE))</f>
        <v/>
      </c>
      <c r="AC42" s="1217" t="str">
        <f>IF(AC41="","",VLOOKUP(AC41,'シフト記号表（従来型・ユニット型共通）'!$C$6:$L$47,10,FALSE))</f>
        <v/>
      </c>
      <c r="AD42" s="1217" t="str">
        <f>IF(AD41="","",VLOOKUP(AD41,'シフト記号表（従来型・ユニット型共通）'!$C$6:$L$47,10,FALSE))</f>
        <v/>
      </c>
      <c r="AE42" s="1217" t="str">
        <f>IF(AE41="","",VLOOKUP(AE41,'シフト記号表（従来型・ユニット型共通）'!$C$6:$L$47,10,FALSE))</f>
        <v/>
      </c>
      <c r="AF42" s="1217" t="str">
        <f>IF(AF41="","",VLOOKUP(AF41,'シフト記号表（従来型・ユニット型共通）'!$C$6:$L$47,10,FALSE))</f>
        <v/>
      </c>
      <c r="AG42" s="1233" t="str">
        <f>IF(AG41="","",VLOOKUP(AG41,'シフト記号表（従来型・ユニット型共通）'!$C$6:$L$47,10,FALSE))</f>
        <v/>
      </c>
      <c r="AH42" s="1206" t="str">
        <f>IF(AH41="","",VLOOKUP(AH41,'シフト記号表（従来型・ユニット型共通）'!$C$6:$L$47,10,FALSE))</f>
        <v/>
      </c>
      <c r="AI42" s="1217" t="str">
        <f>IF(AI41="","",VLOOKUP(AI41,'シフト記号表（従来型・ユニット型共通）'!$C$6:$L$47,10,FALSE))</f>
        <v/>
      </c>
      <c r="AJ42" s="1217" t="str">
        <f>IF(AJ41="","",VLOOKUP(AJ41,'シフト記号表（従来型・ユニット型共通）'!$C$6:$L$47,10,FALSE))</f>
        <v/>
      </c>
      <c r="AK42" s="1217" t="str">
        <f>IF(AK41="","",VLOOKUP(AK41,'シフト記号表（従来型・ユニット型共通）'!$C$6:$L$47,10,FALSE))</f>
        <v/>
      </c>
      <c r="AL42" s="1217" t="str">
        <f>IF(AL41="","",VLOOKUP(AL41,'シフト記号表（従来型・ユニット型共通）'!$C$6:$L$47,10,FALSE))</f>
        <v/>
      </c>
      <c r="AM42" s="1217" t="str">
        <f>IF(AM41="","",VLOOKUP(AM41,'シフト記号表（従来型・ユニット型共通）'!$C$6:$L$47,10,FALSE))</f>
        <v/>
      </c>
      <c r="AN42" s="1233" t="str">
        <f>IF(AN41="","",VLOOKUP(AN41,'シフト記号表（従来型・ユニット型共通）'!$C$6:$L$47,10,FALSE))</f>
        <v/>
      </c>
      <c r="AO42" s="1206" t="str">
        <f>IF(AO41="","",VLOOKUP(AO41,'シフト記号表（従来型・ユニット型共通）'!$C$6:$L$47,10,FALSE))</f>
        <v/>
      </c>
      <c r="AP42" s="1217" t="str">
        <f>IF(AP41="","",VLOOKUP(AP41,'シフト記号表（従来型・ユニット型共通）'!$C$6:$L$47,10,FALSE))</f>
        <v/>
      </c>
      <c r="AQ42" s="1217" t="str">
        <f>IF(AQ41="","",VLOOKUP(AQ41,'シフト記号表（従来型・ユニット型共通）'!$C$6:$L$47,10,FALSE))</f>
        <v/>
      </c>
      <c r="AR42" s="1217" t="str">
        <f>IF(AR41="","",VLOOKUP(AR41,'シフト記号表（従来型・ユニット型共通）'!$C$6:$L$47,10,FALSE))</f>
        <v/>
      </c>
      <c r="AS42" s="1217" t="str">
        <f>IF(AS41="","",VLOOKUP(AS41,'シフト記号表（従来型・ユニット型共通）'!$C$6:$L$47,10,FALSE))</f>
        <v/>
      </c>
      <c r="AT42" s="1217" t="str">
        <f>IF(AT41="","",VLOOKUP(AT41,'シフト記号表（従来型・ユニット型共通）'!$C$6:$L$47,10,FALSE))</f>
        <v/>
      </c>
      <c r="AU42" s="1233" t="str">
        <f>IF(AU41="","",VLOOKUP(AU41,'シフト記号表（従来型・ユニット型共通）'!$C$6:$L$47,10,FALSE))</f>
        <v/>
      </c>
      <c r="AV42" s="1206" t="str">
        <f>IF(AV41="","",VLOOKUP(AV41,'シフト記号表（従来型・ユニット型共通）'!$C$6:$L$47,10,FALSE))</f>
        <v/>
      </c>
      <c r="AW42" s="1217" t="str">
        <f>IF(AW41="","",VLOOKUP(AW41,'シフト記号表（従来型・ユニット型共通）'!$C$6:$L$47,10,FALSE))</f>
        <v/>
      </c>
      <c r="AX42" s="1217" t="str">
        <f>IF(AX41="","",VLOOKUP(AX41,'シフト記号表（従来型・ユニット型共通）'!$C$6:$L$47,10,FALSE))</f>
        <v/>
      </c>
      <c r="AY42" s="1217" t="str">
        <f>IF(AY41="","",VLOOKUP(AY41,'シフト記号表（従来型・ユニット型共通）'!$C$6:$L$47,10,FALSE))</f>
        <v/>
      </c>
      <c r="AZ42" s="1217" t="str">
        <f>IF(AZ41="","",VLOOKUP(AZ41,'シフト記号表（従来型・ユニット型共通）'!$C$6:$L$47,10,FALSE))</f>
        <v/>
      </c>
      <c r="BA42" s="1217" t="str">
        <f>IF(BA41="","",VLOOKUP(BA41,'シフト記号表（従来型・ユニット型共通）'!$C$6:$L$47,10,FALSE))</f>
        <v/>
      </c>
      <c r="BB42" s="1233" t="str">
        <f>IF(BB41="","",VLOOKUP(BB41,'シフト記号表（従来型・ユニット型共通）'!$C$6:$L$47,10,FALSE))</f>
        <v/>
      </c>
      <c r="BC42" s="1206" t="str">
        <f>IF(BC41="","",VLOOKUP(BC41,'シフト記号表（従来型・ユニット型共通）'!$C$6:$L$47,10,FALSE))</f>
        <v/>
      </c>
      <c r="BD42" s="1217" t="str">
        <f>IF(BD41="","",VLOOKUP(BD41,'シフト記号表（従来型・ユニット型共通）'!$C$6:$L$47,10,FALSE))</f>
        <v/>
      </c>
      <c r="BE42" s="1217" t="str">
        <f>IF(BE41="","",VLOOKUP(BE41,'シフト記号表（従来型・ユニット型共通）'!$C$6:$L$47,10,FALSE))</f>
        <v/>
      </c>
      <c r="BF42" s="1267">
        <f>IF($BI$3="４週",SUM(AA42:BB42),IF($BI$3="暦月",SUM(AA42:BE42),""))</f>
        <v>0</v>
      </c>
      <c r="BG42" s="1276"/>
      <c r="BH42" s="1285">
        <f>IF($BI$3="４週",BF42/4,IF($BI$3="暦月",(BF42/($BI$8/7)),""))</f>
        <v>0</v>
      </c>
      <c r="BI42" s="1276"/>
      <c r="BJ42" s="1297"/>
      <c r="BK42" s="1304"/>
      <c r="BL42" s="1304"/>
      <c r="BM42" s="1304"/>
      <c r="BN42" s="1314"/>
    </row>
    <row r="43" spans="2:66" ht="20.25" customHeight="1">
      <c r="B43" s="1040">
        <f>B41+1</f>
        <v>14</v>
      </c>
      <c r="C43" s="1048"/>
      <c r="D43" s="1055"/>
      <c r="E43" s="1060"/>
      <c r="F43" s="1066"/>
      <c r="G43" s="1077"/>
      <c r="H43" s="1088"/>
      <c r="I43" s="1095"/>
      <c r="J43" s="1100"/>
      <c r="K43" s="1095"/>
      <c r="L43" s="1100"/>
      <c r="M43" s="1109"/>
      <c r="N43" s="1123"/>
      <c r="O43" s="1129"/>
      <c r="P43" s="1145"/>
      <c r="Q43" s="1145"/>
      <c r="R43" s="1088"/>
      <c r="S43" s="1152"/>
      <c r="T43" s="1157"/>
      <c r="U43" s="1157"/>
      <c r="V43" s="1157"/>
      <c r="W43" s="1168"/>
      <c r="X43" s="1178" t="s">
        <v>1147</v>
      </c>
      <c r="Y43" s="1185"/>
      <c r="Z43" s="1196"/>
      <c r="AA43" s="1207"/>
      <c r="AB43" s="1218"/>
      <c r="AC43" s="1218"/>
      <c r="AD43" s="1218"/>
      <c r="AE43" s="1218"/>
      <c r="AF43" s="1218"/>
      <c r="AG43" s="1234"/>
      <c r="AH43" s="1207"/>
      <c r="AI43" s="1218"/>
      <c r="AJ43" s="1218"/>
      <c r="AK43" s="1218"/>
      <c r="AL43" s="1218"/>
      <c r="AM43" s="1218"/>
      <c r="AN43" s="1234"/>
      <c r="AO43" s="1207"/>
      <c r="AP43" s="1218"/>
      <c r="AQ43" s="1218"/>
      <c r="AR43" s="1218"/>
      <c r="AS43" s="1218"/>
      <c r="AT43" s="1218"/>
      <c r="AU43" s="1234"/>
      <c r="AV43" s="1207"/>
      <c r="AW43" s="1218"/>
      <c r="AX43" s="1218"/>
      <c r="AY43" s="1218"/>
      <c r="AZ43" s="1218"/>
      <c r="BA43" s="1218"/>
      <c r="BB43" s="1234"/>
      <c r="BC43" s="1207"/>
      <c r="BD43" s="1218"/>
      <c r="BE43" s="1261"/>
      <c r="BF43" s="1268"/>
      <c r="BG43" s="1277"/>
      <c r="BH43" s="1286"/>
      <c r="BI43" s="1294"/>
      <c r="BJ43" s="1298"/>
      <c r="BK43" s="1305"/>
      <c r="BL43" s="1305"/>
      <c r="BM43" s="1305"/>
      <c r="BN43" s="1315"/>
    </row>
    <row r="44" spans="2:66" ht="20.25" customHeight="1">
      <c r="B44" s="1041"/>
      <c r="C44" s="1047"/>
      <c r="D44" s="1054"/>
      <c r="E44" s="1060"/>
      <c r="F44" s="1066"/>
      <c r="G44" s="1076"/>
      <c r="H44" s="1087"/>
      <c r="I44" s="1095"/>
      <c r="J44" s="1100">
        <f>G43</f>
        <v>0</v>
      </c>
      <c r="K44" s="1095"/>
      <c r="L44" s="1100">
        <f>M43</f>
        <v>0</v>
      </c>
      <c r="M44" s="1108"/>
      <c r="N44" s="1122"/>
      <c r="O44" s="1128"/>
      <c r="P44" s="1144"/>
      <c r="Q44" s="1144"/>
      <c r="R44" s="1087"/>
      <c r="S44" s="1152"/>
      <c r="T44" s="1157"/>
      <c r="U44" s="1157"/>
      <c r="V44" s="1157"/>
      <c r="W44" s="1168"/>
      <c r="X44" s="1177" t="s">
        <v>1148</v>
      </c>
      <c r="Y44" s="1184"/>
      <c r="Z44" s="1195"/>
      <c r="AA44" s="1206" t="str">
        <f>IF(AA43="","",VLOOKUP(AA43,'シフト記号表（従来型・ユニット型共通）'!$C$6:$L$47,10,FALSE))</f>
        <v/>
      </c>
      <c r="AB44" s="1217" t="str">
        <f>IF(AB43="","",VLOOKUP(AB43,'シフト記号表（従来型・ユニット型共通）'!$C$6:$L$47,10,FALSE))</f>
        <v/>
      </c>
      <c r="AC44" s="1217" t="str">
        <f>IF(AC43="","",VLOOKUP(AC43,'シフト記号表（従来型・ユニット型共通）'!$C$6:$L$47,10,FALSE))</f>
        <v/>
      </c>
      <c r="AD44" s="1217" t="str">
        <f>IF(AD43="","",VLOOKUP(AD43,'シフト記号表（従来型・ユニット型共通）'!$C$6:$L$47,10,FALSE))</f>
        <v/>
      </c>
      <c r="AE44" s="1217" t="str">
        <f>IF(AE43="","",VLOOKUP(AE43,'シフト記号表（従来型・ユニット型共通）'!$C$6:$L$47,10,FALSE))</f>
        <v/>
      </c>
      <c r="AF44" s="1217" t="str">
        <f>IF(AF43="","",VLOOKUP(AF43,'シフト記号表（従来型・ユニット型共通）'!$C$6:$L$47,10,FALSE))</f>
        <v/>
      </c>
      <c r="AG44" s="1233" t="str">
        <f>IF(AG43="","",VLOOKUP(AG43,'シフト記号表（従来型・ユニット型共通）'!$C$6:$L$47,10,FALSE))</f>
        <v/>
      </c>
      <c r="AH44" s="1206" t="str">
        <f>IF(AH43="","",VLOOKUP(AH43,'シフト記号表（従来型・ユニット型共通）'!$C$6:$L$47,10,FALSE))</f>
        <v/>
      </c>
      <c r="AI44" s="1217" t="str">
        <f>IF(AI43="","",VLOOKUP(AI43,'シフト記号表（従来型・ユニット型共通）'!$C$6:$L$47,10,FALSE))</f>
        <v/>
      </c>
      <c r="AJ44" s="1217" t="str">
        <f>IF(AJ43="","",VLOOKUP(AJ43,'シフト記号表（従来型・ユニット型共通）'!$C$6:$L$47,10,FALSE))</f>
        <v/>
      </c>
      <c r="AK44" s="1217" t="str">
        <f>IF(AK43="","",VLOOKUP(AK43,'シフト記号表（従来型・ユニット型共通）'!$C$6:$L$47,10,FALSE))</f>
        <v/>
      </c>
      <c r="AL44" s="1217" t="str">
        <f>IF(AL43="","",VLOOKUP(AL43,'シフト記号表（従来型・ユニット型共通）'!$C$6:$L$47,10,FALSE))</f>
        <v/>
      </c>
      <c r="AM44" s="1217" t="str">
        <f>IF(AM43="","",VLOOKUP(AM43,'シフト記号表（従来型・ユニット型共通）'!$C$6:$L$47,10,FALSE))</f>
        <v/>
      </c>
      <c r="AN44" s="1233" t="str">
        <f>IF(AN43="","",VLOOKUP(AN43,'シフト記号表（従来型・ユニット型共通）'!$C$6:$L$47,10,FALSE))</f>
        <v/>
      </c>
      <c r="AO44" s="1206" t="str">
        <f>IF(AO43="","",VLOOKUP(AO43,'シフト記号表（従来型・ユニット型共通）'!$C$6:$L$47,10,FALSE))</f>
        <v/>
      </c>
      <c r="AP44" s="1217" t="str">
        <f>IF(AP43="","",VLOOKUP(AP43,'シフト記号表（従来型・ユニット型共通）'!$C$6:$L$47,10,FALSE))</f>
        <v/>
      </c>
      <c r="AQ44" s="1217" t="str">
        <f>IF(AQ43="","",VLOOKUP(AQ43,'シフト記号表（従来型・ユニット型共通）'!$C$6:$L$47,10,FALSE))</f>
        <v/>
      </c>
      <c r="AR44" s="1217" t="str">
        <f>IF(AR43="","",VLOOKUP(AR43,'シフト記号表（従来型・ユニット型共通）'!$C$6:$L$47,10,FALSE))</f>
        <v/>
      </c>
      <c r="AS44" s="1217" t="str">
        <f>IF(AS43="","",VLOOKUP(AS43,'シフト記号表（従来型・ユニット型共通）'!$C$6:$L$47,10,FALSE))</f>
        <v/>
      </c>
      <c r="AT44" s="1217" t="str">
        <f>IF(AT43="","",VLOOKUP(AT43,'シフト記号表（従来型・ユニット型共通）'!$C$6:$L$47,10,FALSE))</f>
        <v/>
      </c>
      <c r="AU44" s="1233" t="str">
        <f>IF(AU43="","",VLOOKUP(AU43,'シフト記号表（従来型・ユニット型共通）'!$C$6:$L$47,10,FALSE))</f>
        <v/>
      </c>
      <c r="AV44" s="1206" t="str">
        <f>IF(AV43="","",VLOOKUP(AV43,'シフト記号表（従来型・ユニット型共通）'!$C$6:$L$47,10,FALSE))</f>
        <v/>
      </c>
      <c r="AW44" s="1217" t="str">
        <f>IF(AW43="","",VLOOKUP(AW43,'シフト記号表（従来型・ユニット型共通）'!$C$6:$L$47,10,FALSE))</f>
        <v/>
      </c>
      <c r="AX44" s="1217" t="str">
        <f>IF(AX43="","",VLOOKUP(AX43,'シフト記号表（従来型・ユニット型共通）'!$C$6:$L$47,10,FALSE))</f>
        <v/>
      </c>
      <c r="AY44" s="1217" t="str">
        <f>IF(AY43="","",VLOOKUP(AY43,'シフト記号表（従来型・ユニット型共通）'!$C$6:$L$47,10,FALSE))</f>
        <v/>
      </c>
      <c r="AZ44" s="1217" t="str">
        <f>IF(AZ43="","",VLOOKUP(AZ43,'シフト記号表（従来型・ユニット型共通）'!$C$6:$L$47,10,FALSE))</f>
        <v/>
      </c>
      <c r="BA44" s="1217" t="str">
        <f>IF(BA43="","",VLOOKUP(BA43,'シフト記号表（従来型・ユニット型共通）'!$C$6:$L$47,10,FALSE))</f>
        <v/>
      </c>
      <c r="BB44" s="1233" t="str">
        <f>IF(BB43="","",VLOOKUP(BB43,'シフト記号表（従来型・ユニット型共通）'!$C$6:$L$47,10,FALSE))</f>
        <v/>
      </c>
      <c r="BC44" s="1206" t="str">
        <f>IF(BC43="","",VLOOKUP(BC43,'シフト記号表（従来型・ユニット型共通）'!$C$6:$L$47,10,FALSE))</f>
        <v/>
      </c>
      <c r="BD44" s="1217" t="str">
        <f>IF(BD43="","",VLOOKUP(BD43,'シフト記号表（従来型・ユニット型共通）'!$C$6:$L$47,10,FALSE))</f>
        <v/>
      </c>
      <c r="BE44" s="1217" t="str">
        <f>IF(BE43="","",VLOOKUP(BE43,'シフト記号表（従来型・ユニット型共通）'!$C$6:$L$47,10,FALSE))</f>
        <v/>
      </c>
      <c r="BF44" s="1267">
        <f>IF($BI$3="４週",SUM(AA44:BB44),IF($BI$3="暦月",SUM(AA44:BE44),""))</f>
        <v>0</v>
      </c>
      <c r="BG44" s="1276"/>
      <c r="BH44" s="1285">
        <f>IF($BI$3="４週",BF44/4,IF($BI$3="暦月",(BF44/($BI$8/7)),""))</f>
        <v>0</v>
      </c>
      <c r="BI44" s="1276"/>
      <c r="BJ44" s="1297"/>
      <c r="BK44" s="1304"/>
      <c r="BL44" s="1304"/>
      <c r="BM44" s="1304"/>
      <c r="BN44" s="1314"/>
    </row>
    <row r="45" spans="2:66" ht="20.25" customHeight="1">
      <c r="B45" s="1040">
        <f>B43+1</f>
        <v>15</v>
      </c>
      <c r="C45" s="1048"/>
      <c r="D45" s="1055"/>
      <c r="E45" s="1060"/>
      <c r="F45" s="1066"/>
      <c r="G45" s="1077"/>
      <c r="H45" s="1088"/>
      <c r="I45" s="1095"/>
      <c r="J45" s="1100"/>
      <c r="K45" s="1095"/>
      <c r="L45" s="1100"/>
      <c r="M45" s="1109"/>
      <c r="N45" s="1123"/>
      <c r="O45" s="1129"/>
      <c r="P45" s="1145"/>
      <c r="Q45" s="1145"/>
      <c r="R45" s="1088"/>
      <c r="S45" s="1152"/>
      <c r="T45" s="1157"/>
      <c r="U45" s="1157"/>
      <c r="V45" s="1157"/>
      <c r="W45" s="1168"/>
      <c r="X45" s="1178" t="s">
        <v>1147</v>
      </c>
      <c r="Y45" s="1185"/>
      <c r="Z45" s="1196"/>
      <c r="AA45" s="1207"/>
      <c r="AB45" s="1218"/>
      <c r="AC45" s="1218"/>
      <c r="AD45" s="1218"/>
      <c r="AE45" s="1218"/>
      <c r="AF45" s="1218"/>
      <c r="AG45" s="1234"/>
      <c r="AH45" s="1207"/>
      <c r="AI45" s="1218"/>
      <c r="AJ45" s="1218"/>
      <c r="AK45" s="1218"/>
      <c r="AL45" s="1218"/>
      <c r="AM45" s="1218"/>
      <c r="AN45" s="1234"/>
      <c r="AO45" s="1207"/>
      <c r="AP45" s="1218"/>
      <c r="AQ45" s="1218"/>
      <c r="AR45" s="1218"/>
      <c r="AS45" s="1218"/>
      <c r="AT45" s="1218"/>
      <c r="AU45" s="1234"/>
      <c r="AV45" s="1207"/>
      <c r="AW45" s="1218"/>
      <c r="AX45" s="1218"/>
      <c r="AY45" s="1218"/>
      <c r="AZ45" s="1218"/>
      <c r="BA45" s="1218"/>
      <c r="BB45" s="1234"/>
      <c r="BC45" s="1207"/>
      <c r="BD45" s="1218"/>
      <c r="BE45" s="1261"/>
      <c r="BF45" s="1268"/>
      <c r="BG45" s="1277"/>
      <c r="BH45" s="1286"/>
      <c r="BI45" s="1294"/>
      <c r="BJ45" s="1298"/>
      <c r="BK45" s="1305"/>
      <c r="BL45" s="1305"/>
      <c r="BM45" s="1305"/>
      <c r="BN45" s="1315"/>
    </row>
    <row r="46" spans="2:66" ht="20.25" customHeight="1">
      <c r="B46" s="1041"/>
      <c r="C46" s="1047"/>
      <c r="D46" s="1054"/>
      <c r="E46" s="1060"/>
      <c r="F46" s="1066"/>
      <c r="G46" s="1076"/>
      <c r="H46" s="1087"/>
      <c r="I46" s="1095"/>
      <c r="J46" s="1100">
        <f>G45</f>
        <v>0</v>
      </c>
      <c r="K46" s="1095"/>
      <c r="L46" s="1100">
        <f>M45</f>
        <v>0</v>
      </c>
      <c r="M46" s="1108"/>
      <c r="N46" s="1122"/>
      <c r="O46" s="1128"/>
      <c r="P46" s="1144"/>
      <c r="Q46" s="1144"/>
      <c r="R46" s="1087"/>
      <c r="S46" s="1152"/>
      <c r="T46" s="1157"/>
      <c r="U46" s="1157"/>
      <c r="V46" s="1157"/>
      <c r="W46" s="1168"/>
      <c r="X46" s="1177" t="s">
        <v>1148</v>
      </c>
      <c r="Y46" s="1184"/>
      <c r="Z46" s="1195"/>
      <c r="AA46" s="1206" t="str">
        <f>IF(AA45="","",VLOOKUP(AA45,'シフト記号表（従来型・ユニット型共通）'!$C$6:$L$47,10,FALSE))</f>
        <v/>
      </c>
      <c r="AB46" s="1217" t="str">
        <f>IF(AB45="","",VLOOKUP(AB45,'シフト記号表（従来型・ユニット型共通）'!$C$6:$L$47,10,FALSE))</f>
        <v/>
      </c>
      <c r="AC46" s="1217" t="str">
        <f>IF(AC45="","",VLOOKUP(AC45,'シフト記号表（従来型・ユニット型共通）'!$C$6:$L$47,10,FALSE))</f>
        <v/>
      </c>
      <c r="AD46" s="1217" t="str">
        <f>IF(AD45="","",VLOOKUP(AD45,'シフト記号表（従来型・ユニット型共通）'!$C$6:$L$47,10,FALSE))</f>
        <v/>
      </c>
      <c r="AE46" s="1217" t="str">
        <f>IF(AE45="","",VLOOKUP(AE45,'シフト記号表（従来型・ユニット型共通）'!$C$6:$L$47,10,FALSE))</f>
        <v/>
      </c>
      <c r="AF46" s="1217" t="str">
        <f>IF(AF45="","",VLOOKUP(AF45,'シフト記号表（従来型・ユニット型共通）'!$C$6:$L$47,10,FALSE))</f>
        <v/>
      </c>
      <c r="AG46" s="1233" t="str">
        <f>IF(AG45="","",VLOOKUP(AG45,'シフト記号表（従来型・ユニット型共通）'!$C$6:$L$47,10,FALSE))</f>
        <v/>
      </c>
      <c r="AH46" s="1206" t="str">
        <f>IF(AH45="","",VLOOKUP(AH45,'シフト記号表（従来型・ユニット型共通）'!$C$6:$L$47,10,FALSE))</f>
        <v/>
      </c>
      <c r="AI46" s="1217" t="str">
        <f>IF(AI45="","",VLOOKUP(AI45,'シフト記号表（従来型・ユニット型共通）'!$C$6:$L$47,10,FALSE))</f>
        <v/>
      </c>
      <c r="AJ46" s="1217" t="str">
        <f>IF(AJ45="","",VLOOKUP(AJ45,'シフト記号表（従来型・ユニット型共通）'!$C$6:$L$47,10,FALSE))</f>
        <v/>
      </c>
      <c r="AK46" s="1217" t="str">
        <f>IF(AK45="","",VLOOKUP(AK45,'シフト記号表（従来型・ユニット型共通）'!$C$6:$L$47,10,FALSE))</f>
        <v/>
      </c>
      <c r="AL46" s="1217" t="str">
        <f>IF(AL45="","",VLOOKUP(AL45,'シフト記号表（従来型・ユニット型共通）'!$C$6:$L$47,10,FALSE))</f>
        <v/>
      </c>
      <c r="AM46" s="1217" t="str">
        <f>IF(AM45="","",VLOOKUP(AM45,'シフト記号表（従来型・ユニット型共通）'!$C$6:$L$47,10,FALSE))</f>
        <v/>
      </c>
      <c r="AN46" s="1233" t="str">
        <f>IF(AN45="","",VLOOKUP(AN45,'シフト記号表（従来型・ユニット型共通）'!$C$6:$L$47,10,FALSE))</f>
        <v/>
      </c>
      <c r="AO46" s="1206" t="str">
        <f>IF(AO45="","",VLOOKUP(AO45,'シフト記号表（従来型・ユニット型共通）'!$C$6:$L$47,10,FALSE))</f>
        <v/>
      </c>
      <c r="AP46" s="1217" t="str">
        <f>IF(AP45="","",VLOOKUP(AP45,'シフト記号表（従来型・ユニット型共通）'!$C$6:$L$47,10,FALSE))</f>
        <v/>
      </c>
      <c r="AQ46" s="1217" t="str">
        <f>IF(AQ45="","",VLOOKUP(AQ45,'シフト記号表（従来型・ユニット型共通）'!$C$6:$L$47,10,FALSE))</f>
        <v/>
      </c>
      <c r="AR46" s="1217" t="str">
        <f>IF(AR45="","",VLOOKUP(AR45,'シフト記号表（従来型・ユニット型共通）'!$C$6:$L$47,10,FALSE))</f>
        <v/>
      </c>
      <c r="AS46" s="1217" t="str">
        <f>IF(AS45="","",VLOOKUP(AS45,'シフト記号表（従来型・ユニット型共通）'!$C$6:$L$47,10,FALSE))</f>
        <v/>
      </c>
      <c r="AT46" s="1217" t="str">
        <f>IF(AT45="","",VLOOKUP(AT45,'シフト記号表（従来型・ユニット型共通）'!$C$6:$L$47,10,FALSE))</f>
        <v/>
      </c>
      <c r="AU46" s="1233" t="str">
        <f>IF(AU45="","",VLOOKUP(AU45,'シフト記号表（従来型・ユニット型共通）'!$C$6:$L$47,10,FALSE))</f>
        <v/>
      </c>
      <c r="AV46" s="1206" t="str">
        <f>IF(AV45="","",VLOOKUP(AV45,'シフト記号表（従来型・ユニット型共通）'!$C$6:$L$47,10,FALSE))</f>
        <v/>
      </c>
      <c r="AW46" s="1217" t="str">
        <f>IF(AW45="","",VLOOKUP(AW45,'シフト記号表（従来型・ユニット型共通）'!$C$6:$L$47,10,FALSE))</f>
        <v/>
      </c>
      <c r="AX46" s="1217" t="str">
        <f>IF(AX45="","",VLOOKUP(AX45,'シフト記号表（従来型・ユニット型共通）'!$C$6:$L$47,10,FALSE))</f>
        <v/>
      </c>
      <c r="AY46" s="1217" t="str">
        <f>IF(AY45="","",VLOOKUP(AY45,'シフト記号表（従来型・ユニット型共通）'!$C$6:$L$47,10,FALSE))</f>
        <v/>
      </c>
      <c r="AZ46" s="1217" t="str">
        <f>IF(AZ45="","",VLOOKUP(AZ45,'シフト記号表（従来型・ユニット型共通）'!$C$6:$L$47,10,FALSE))</f>
        <v/>
      </c>
      <c r="BA46" s="1217" t="str">
        <f>IF(BA45="","",VLOOKUP(BA45,'シフト記号表（従来型・ユニット型共通）'!$C$6:$L$47,10,FALSE))</f>
        <v/>
      </c>
      <c r="BB46" s="1233" t="str">
        <f>IF(BB45="","",VLOOKUP(BB45,'シフト記号表（従来型・ユニット型共通）'!$C$6:$L$47,10,FALSE))</f>
        <v/>
      </c>
      <c r="BC46" s="1206" t="str">
        <f>IF(BC45="","",VLOOKUP(BC45,'シフト記号表（従来型・ユニット型共通）'!$C$6:$L$47,10,FALSE))</f>
        <v/>
      </c>
      <c r="BD46" s="1217" t="str">
        <f>IF(BD45="","",VLOOKUP(BD45,'シフト記号表（従来型・ユニット型共通）'!$C$6:$L$47,10,FALSE))</f>
        <v/>
      </c>
      <c r="BE46" s="1217" t="str">
        <f>IF(BE45="","",VLOOKUP(BE45,'シフト記号表（従来型・ユニット型共通）'!$C$6:$L$47,10,FALSE))</f>
        <v/>
      </c>
      <c r="BF46" s="1267">
        <f>IF($BI$3="４週",SUM(AA46:BB46),IF($BI$3="暦月",SUM(AA46:BE46),""))</f>
        <v>0</v>
      </c>
      <c r="BG46" s="1276"/>
      <c r="BH46" s="1285">
        <f>IF($BI$3="４週",BF46/4,IF($BI$3="暦月",(BF46/($BI$8/7)),""))</f>
        <v>0</v>
      </c>
      <c r="BI46" s="1276"/>
      <c r="BJ46" s="1297"/>
      <c r="BK46" s="1304"/>
      <c r="BL46" s="1304"/>
      <c r="BM46" s="1304"/>
      <c r="BN46" s="1314"/>
    </row>
    <row r="47" spans="2:66" ht="20.25" customHeight="1">
      <c r="B47" s="1040">
        <f>B45+1</f>
        <v>16</v>
      </c>
      <c r="C47" s="1048"/>
      <c r="D47" s="1055"/>
      <c r="E47" s="1060"/>
      <c r="F47" s="1066"/>
      <c r="G47" s="1077"/>
      <c r="H47" s="1088"/>
      <c r="I47" s="1095"/>
      <c r="J47" s="1100"/>
      <c r="K47" s="1095"/>
      <c r="L47" s="1100"/>
      <c r="M47" s="1109"/>
      <c r="N47" s="1123"/>
      <c r="O47" s="1129"/>
      <c r="P47" s="1145"/>
      <c r="Q47" s="1145"/>
      <c r="R47" s="1088"/>
      <c r="S47" s="1152"/>
      <c r="T47" s="1157"/>
      <c r="U47" s="1157"/>
      <c r="V47" s="1157"/>
      <c r="W47" s="1168"/>
      <c r="X47" s="1178" t="s">
        <v>1147</v>
      </c>
      <c r="Y47" s="1185"/>
      <c r="Z47" s="1196"/>
      <c r="AA47" s="1207"/>
      <c r="AB47" s="1218"/>
      <c r="AC47" s="1218"/>
      <c r="AD47" s="1218"/>
      <c r="AE47" s="1218"/>
      <c r="AF47" s="1218"/>
      <c r="AG47" s="1234"/>
      <c r="AH47" s="1207"/>
      <c r="AI47" s="1218"/>
      <c r="AJ47" s="1218"/>
      <c r="AK47" s="1218"/>
      <c r="AL47" s="1218"/>
      <c r="AM47" s="1218"/>
      <c r="AN47" s="1234"/>
      <c r="AO47" s="1207"/>
      <c r="AP47" s="1218"/>
      <c r="AQ47" s="1218"/>
      <c r="AR47" s="1218"/>
      <c r="AS47" s="1218"/>
      <c r="AT47" s="1218"/>
      <c r="AU47" s="1234"/>
      <c r="AV47" s="1207"/>
      <c r="AW47" s="1218"/>
      <c r="AX47" s="1218"/>
      <c r="AY47" s="1218"/>
      <c r="AZ47" s="1218"/>
      <c r="BA47" s="1218"/>
      <c r="BB47" s="1234"/>
      <c r="BC47" s="1207"/>
      <c r="BD47" s="1218"/>
      <c r="BE47" s="1261"/>
      <c r="BF47" s="1268"/>
      <c r="BG47" s="1277"/>
      <c r="BH47" s="1286"/>
      <c r="BI47" s="1294"/>
      <c r="BJ47" s="1298"/>
      <c r="BK47" s="1305"/>
      <c r="BL47" s="1305"/>
      <c r="BM47" s="1305"/>
      <c r="BN47" s="1315"/>
    </row>
    <row r="48" spans="2:66" ht="20.25" customHeight="1">
      <c r="B48" s="1041"/>
      <c r="C48" s="1047"/>
      <c r="D48" s="1054"/>
      <c r="E48" s="1060"/>
      <c r="F48" s="1066"/>
      <c r="G48" s="1076"/>
      <c r="H48" s="1087"/>
      <c r="I48" s="1095"/>
      <c r="J48" s="1100">
        <f>G47</f>
        <v>0</v>
      </c>
      <c r="K48" s="1095"/>
      <c r="L48" s="1100">
        <f>M47</f>
        <v>0</v>
      </c>
      <c r="M48" s="1108"/>
      <c r="N48" s="1122"/>
      <c r="O48" s="1128"/>
      <c r="P48" s="1144"/>
      <c r="Q48" s="1144"/>
      <c r="R48" s="1087"/>
      <c r="S48" s="1152"/>
      <c r="T48" s="1157"/>
      <c r="U48" s="1157"/>
      <c r="V48" s="1157"/>
      <c r="W48" s="1168"/>
      <c r="X48" s="1177" t="s">
        <v>1148</v>
      </c>
      <c r="Y48" s="1184"/>
      <c r="Z48" s="1195"/>
      <c r="AA48" s="1206" t="str">
        <f>IF(AA47="","",VLOOKUP(AA47,'シフト記号表（従来型・ユニット型共通）'!$C$6:$L$47,10,FALSE))</f>
        <v/>
      </c>
      <c r="AB48" s="1217" t="str">
        <f>IF(AB47="","",VLOOKUP(AB47,'シフト記号表（従来型・ユニット型共通）'!$C$6:$L$47,10,FALSE))</f>
        <v/>
      </c>
      <c r="AC48" s="1217" t="str">
        <f>IF(AC47="","",VLOOKUP(AC47,'シフト記号表（従来型・ユニット型共通）'!$C$6:$L$47,10,FALSE))</f>
        <v/>
      </c>
      <c r="AD48" s="1217" t="str">
        <f>IF(AD47="","",VLOOKUP(AD47,'シフト記号表（従来型・ユニット型共通）'!$C$6:$L$47,10,FALSE))</f>
        <v/>
      </c>
      <c r="AE48" s="1217" t="str">
        <f>IF(AE47="","",VLOOKUP(AE47,'シフト記号表（従来型・ユニット型共通）'!$C$6:$L$47,10,FALSE))</f>
        <v/>
      </c>
      <c r="AF48" s="1217" t="str">
        <f>IF(AF47="","",VLOOKUP(AF47,'シフト記号表（従来型・ユニット型共通）'!$C$6:$L$47,10,FALSE))</f>
        <v/>
      </c>
      <c r="AG48" s="1233" t="str">
        <f>IF(AG47="","",VLOOKUP(AG47,'シフト記号表（従来型・ユニット型共通）'!$C$6:$L$47,10,FALSE))</f>
        <v/>
      </c>
      <c r="AH48" s="1206" t="str">
        <f>IF(AH47="","",VLOOKUP(AH47,'シフト記号表（従来型・ユニット型共通）'!$C$6:$L$47,10,FALSE))</f>
        <v/>
      </c>
      <c r="AI48" s="1217" t="str">
        <f>IF(AI47="","",VLOOKUP(AI47,'シフト記号表（従来型・ユニット型共通）'!$C$6:$L$47,10,FALSE))</f>
        <v/>
      </c>
      <c r="AJ48" s="1217" t="str">
        <f>IF(AJ47="","",VLOOKUP(AJ47,'シフト記号表（従来型・ユニット型共通）'!$C$6:$L$47,10,FALSE))</f>
        <v/>
      </c>
      <c r="AK48" s="1217" t="str">
        <f>IF(AK47="","",VLOOKUP(AK47,'シフト記号表（従来型・ユニット型共通）'!$C$6:$L$47,10,FALSE))</f>
        <v/>
      </c>
      <c r="AL48" s="1217" t="str">
        <f>IF(AL47="","",VLOOKUP(AL47,'シフト記号表（従来型・ユニット型共通）'!$C$6:$L$47,10,FALSE))</f>
        <v/>
      </c>
      <c r="AM48" s="1217" t="str">
        <f>IF(AM47="","",VLOOKUP(AM47,'シフト記号表（従来型・ユニット型共通）'!$C$6:$L$47,10,FALSE))</f>
        <v/>
      </c>
      <c r="AN48" s="1233" t="str">
        <f>IF(AN47="","",VLOOKUP(AN47,'シフト記号表（従来型・ユニット型共通）'!$C$6:$L$47,10,FALSE))</f>
        <v/>
      </c>
      <c r="AO48" s="1206" t="str">
        <f>IF(AO47="","",VLOOKUP(AO47,'シフト記号表（従来型・ユニット型共通）'!$C$6:$L$47,10,FALSE))</f>
        <v/>
      </c>
      <c r="AP48" s="1217" t="str">
        <f>IF(AP47="","",VLOOKUP(AP47,'シフト記号表（従来型・ユニット型共通）'!$C$6:$L$47,10,FALSE))</f>
        <v/>
      </c>
      <c r="AQ48" s="1217" t="str">
        <f>IF(AQ47="","",VLOOKUP(AQ47,'シフト記号表（従来型・ユニット型共通）'!$C$6:$L$47,10,FALSE))</f>
        <v/>
      </c>
      <c r="AR48" s="1217" t="str">
        <f>IF(AR47="","",VLOOKUP(AR47,'シフト記号表（従来型・ユニット型共通）'!$C$6:$L$47,10,FALSE))</f>
        <v/>
      </c>
      <c r="AS48" s="1217" t="str">
        <f>IF(AS47="","",VLOOKUP(AS47,'シフト記号表（従来型・ユニット型共通）'!$C$6:$L$47,10,FALSE))</f>
        <v/>
      </c>
      <c r="AT48" s="1217" t="str">
        <f>IF(AT47="","",VLOOKUP(AT47,'シフト記号表（従来型・ユニット型共通）'!$C$6:$L$47,10,FALSE))</f>
        <v/>
      </c>
      <c r="AU48" s="1233" t="str">
        <f>IF(AU47="","",VLOOKUP(AU47,'シフト記号表（従来型・ユニット型共通）'!$C$6:$L$47,10,FALSE))</f>
        <v/>
      </c>
      <c r="AV48" s="1206" t="str">
        <f>IF(AV47="","",VLOOKUP(AV47,'シフト記号表（従来型・ユニット型共通）'!$C$6:$L$47,10,FALSE))</f>
        <v/>
      </c>
      <c r="AW48" s="1217" t="str">
        <f>IF(AW47="","",VLOOKUP(AW47,'シフト記号表（従来型・ユニット型共通）'!$C$6:$L$47,10,FALSE))</f>
        <v/>
      </c>
      <c r="AX48" s="1217" t="str">
        <f>IF(AX47="","",VLOOKUP(AX47,'シフト記号表（従来型・ユニット型共通）'!$C$6:$L$47,10,FALSE))</f>
        <v/>
      </c>
      <c r="AY48" s="1217" t="str">
        <f>IF(AY47="","",VLOOKUP(AY47,'シフト記号表（従来型・ユニット型共通）'!$C$6:$L$47,10,FALSE))</f>
        <v/>
      </c>
      <c r="AZ48" s="1217" t="str">
        <f>IF(AZ47="","",VLOOKUP(AZ47,'シフト記号表（従来型・ユニット型共通）'!$C$6:$L$47,10,FALSE))</f>
        <v/>
      </c>
      <c r="BA48" s="1217" t="str">
        <f>IF(BA47="","",VLOOKUP(BA47,'シフト記号表（従来型・ユニット型共通）'!$C$6:$L$47,10,FALSE))</f>
        <v/>
      </c>
      <c r="BB48" s="1233" t="str">
        <f>IF(BB47="","",VLOOKUP(BB47,'シフト記号表（従来型・ユニット型共通）'!$C$6:$L$47,10,FALSE))</f>
        <v/>
      </c>
      <c r="BC48" s="1206" t="str">
        <f>IF(BC47="","",VLOOKUP(BC47,'シフト記号表（従来型・ユニット型共通）'!$C$6:$L$47,10,FALSE))</f>
        <v/>
      </c>
      <c r="BD48" s="1217" t="str">
        <f>IF(BD47="","",VLOOKUP(BD47,'シフト記号表（従来型・ユニット型共通）'!$C$6:$L$47,10,FALSE))</f>
        <v/>
      </c>
      <c r="BE48" s="1217" t="str">
        <f>IF(BE47="","",VLOOKUP(BE47,'シフト記号表（従来型・ユニット型共通）'!$C$6:$L$47,10,FALSE))</f>
        <v/>
      </c>
      <c r="BF48" s="1267">
        <f>IF($BI$3="４週",SUM(AA48:BB48),IF($BI$3="暦月",SUM(AA48:BE48),""))</f>
        <v>0</v>
      </c>
      <c r="BG48" s="1276"/>
      <c r="BH48" s="1285">
        <f>IF($BI$3="４週",BF48/4,IF($BI$3="暦月",(BF48/($BI$8/7)),""))</f>
        <v>0</v>
      </c>
      <c r="BI48" s="1276"/>
      <c r="BJ48" s="1297"/>
      <c r="BK48" s="1304"/>
      <c r="BL48" s="1304"/>
      <c r="BM48" s="1304"/>
      <c r="BN48" s="1314"/>
    </row>
    <row r="49" spans="2:66" ht="20.25" customHeight="1">
      <c r="B49" s="1040">
        <f>B47+1</f>
        <v>17</v>
      </c>
      <c r="C49" s="1048"/>
      <c r="D49" s="1055"/>
      <c r="E49" s="1060"/>
      <c r="F49" s="1066"/>
      <c r="G49" s="1077"/>
      <c r="H49" s="1088"/>
      <c r="I49" s="1095"/>
      <c r="J49" s="1100"/>
      <c r="K49" s="1095"/>
      <c r="L49" s="1100"/>
      <c r="M49" s="1109"/>
      <c r="N49" s="1123"/>
      <c r="O49" s="1129"/>
      <c r="P49" s="1145"/>
      <c r="Q49" s="1145"/>
      <c r="R49" s="1088"/>
      <c r="S49" s="1152"/>
      <c r="T49" s="1157"/>
      <c r="U49" s="1157"/>
      <c r="V49" s="1157"/>
      <c r="W49" s="1168"/>
      <c r="X49" s="1178" t="s">
        <v>1147</v>
      </c>
      <c r="Y49" s="1185"/>
      <c r="Z49" s="1196"/>
      <c r="AA49" s="1207"/>
      <c r="AB49" s="1218"/>
      <c r="AC49" s="1218"/>
      <c r="AD49" s="1218"/>
      <c r="AE49" s="1218"/>
      <c r="AF49" s="1218"/>
      <c r="AG49" s="1234"/>
      <c r="AH49" s="1207"/>
      <c r="AI49" s="1218"/>
      <c r="AJ49" s="1218"/>
      <c r="AK49" s="1218"/>
      <c r="AL49" s="1218"/>
      <c r="AM49" s="1218"/>
      <c r="AN49" s="1234"/>
      <c r="AO49" s="1207"/>
      <c r="AP49" s="1218"/>
      <c r="AQ49" s="1218"/>
      <c r="AR49" s="1218"/>
      <c r="AS49" s="1218"/>
      <c r="AT49" s="1218"/>
      <c r="AU49" s="1234"/>
      <c r="AV49" s="1207"/>
      <c r="AW49" s="1218"/>
      <c r="AX49" s="1218"/>
      <c r="AY49" s="1218"/>
      <c r="AZ49" s="1218"/>
      <c r="BA49" s="1218"/>
      <c r="BB49" s="1234"/>
      <c r="BC49" s="1207"/>
      <c r="BD49" s="1218"/>
      <c r="BE49" s="1261"/>
      <c r="BF49" s="1268"/>
      <c r="BG49" s="1277"/>
      <c r="BH49" s="1286"/>
      <c r="BI49" s="1294"/>
      <c r="BJ49" s="1298"/>
      <c r="BK49" s="1305"/>
      <c r="BL49" s="1305"/>
      <c r="BM49" s="1305"/>
      <c r="BN49" s="1315"/>
    </row>
    <row r="50" spans="2:66" ht="20.25" customHeight="1">
      <c r="B50" s="1041"/>
      <c r="C50" s="1047"/>
      <c r="D50" s="1054"/>
      <c r="E50" s="1060"/>
      <c r="F50" s="1066"/>
      <c r="G50" s="1076"/>
      <c r="H50" s="1087"/>
      <c r="I50" s="1095"/>
      <c r="J50" s="1100">
        <f>G49</f>
        <v>0</v>
      </c>
      <c r="K50" s="1095"/>
      <c r="L50" s="1100">
        <f>M49</f>
        <v>0</v>
      </c>
      <c r="M50" s="1108"/>
      <c r="N50" s="1122"/>
      <c r="O50" s="1128"/>
      <c r="P50" s="1144"/>
      <c r="Q50" s="1144"/>
      <c r="R50" s="1087"/>
      <c r="S50" s="1152"/>
      <c r="T50" s="1157"/>
      <c r="U50" s="1157"/>
      <c r="V50" s="1157"/>
      <c r="W50" s="1168"/>
      <c r="X50" s="1177" t="s">
        <v>1148</v>
      </c>
      <c r="Y50" s="1184"/>
      <c r="Z50" s="1195"/>
      <c r="AA50" s="1206" t="str">
        <f>IF(AA49="","",VLOOKUP(AA49,'シフト記号表（従来型・ユニット型共通）'!$C$6:$L$47,10,FALSE))</f>
        <v/>
      </c>
      <c r="AB50" s="1217" t="str">
        <f>IF(AB49="","",VLOOKUP(AB49,'シフト記号表（従来型・ユニット型共通）'!$C$6:$L$47,10,FALSE))</f>
        <v/>
      </c>
      <c r="AC50" s="1217" t="str">
        <f>IF(AC49="","",VLOOKUP(AC49,'シフト記号表（従来型・ユニット型共通）'!$C$6:$L$47,10,FALSE))</f>
        <v/>
      </c>
      <c r="AD50" s="1217" t="str">
        <f>IF(AD49="","",VLOOKUP(AD49,'シフト記号表（従来型・ユニット型共通）'!$C$6:$L$47,10,FALSE))</f>
        <v/>
      </c>
      <c r="AE50" s="1217" t="str">
        <f>IF(AE49="","",VLOOKUP(AE49,'シフト記号表（従来型・ユニット型共通）'!$C$6:$L$47,10,FALSE))</f>
        <v/>
      </c>
      <c r="AF50" s="1217" t="str">
        <f>IF(AF49="","",VLOOKUP(AF49,'シフト記号表（従来型・ユニット型共通）'!$C$6:$L$47,10,FALSE))</f>
        <v/>
      </c>
      <c r="AG50" s="1233" t="str">
        <f>IF(AG49="","",VLOOKUP(AG49,'シフト記号表（従来型・ユニット型共通）'!$C$6:$L$47,10,FALSE))</f>
        <v/>
      </c>
      <c r="AH50" s="1206" t="str">
        <f>IF(AH49="","",VLOOKUP(AH49,'シフト記号表（従来型・ユニット型共通）'!$C$6:$L$47,10,FALSE))</f>
        <v/>
      </c>
      <c r="AI50" s="1217" t="str">
        <f>IF(AI49="","",VLOOKUP(AI49,'シフト記号表（従来型・ユニット型共通）'!$C$6:$L$47,10,FALSE))</f>
        <v/>
      </c>
      <c r="AJ50" s="1217" t="str">
        <f>IF(AJ49="","",VLOOKUP(AJ49,'シフト記号表（従来型・ユニット型共通）'!$C$6:$L$47,10,FALSE))</f>
        <v/>
      </c>
      <c r="AK50" s="1217" t="str">
        <f>IF(AK49="","",VLOOKUP(AK49,'シフト記号表（従来型・ユニット型共通）'!$C$6:$L$47,10,FALSE))</f>
        <v/>
      </c>
      <c r="AL50" s="1217" t="str">
        <f>IF(AL49="","",VLOOKUP(AL49,'シフト記号表（従来型・ユニット型共通）'!$C$6:$L$47,10,FALSE))</f>
        <v/>
      </c>
      <c r="AM50" s="1217" t="str">
        <f>IF(AM49="","",VLOOKUP(AM49,'シフト記号表（従来型・ユニット型共通）'!$C$6:$L$47,10,FALSE))</f>
        <v/>
      </c>
      <c r="AN50" s="1233" t="str">
        <f>IF(AN49="","",VLOOKUP(AN49,'シフト記号表（従来型・ユニット型共通）'!$C$6:$L$47,10,FALSE))</f>
        <v/>
      </c>
      <c r="AO50" s="1206" t="str">
        <f>IF(AO49="","",VLOOKUP(AO49,'シフト記号表（従来型・ユニット型共通）'!$C$6:$L$47,10,FALSE))</f>
        <v/>
      </c>
      <c r="AP50" s="1217" t="str">
        <f>IF(AP49="","",VLOOKUP(AP49,'シフト記号表（従来型・ユニット型共通）'!$C$6:$L$47,10,FALSE))</f>
        <v/>
      </c>
      <c r="AQ50" s="1217" t="str">
        <f>IF(AQ49="","",VLOOKUP(AQ49,'シフト記号表（従来型・ユニット型共通）'!$C$6:$L$47,10,FALSE))</f>
        <v/>
      </c>
      <c r="AR50" s="1217" t="str">
        <f>IF(AR49="","",VLOOKUP(AR49,'シフト記号表（従来型・ユニット型共通）'!$C$6:$L$47,10,FALSE))</f>
        <v/>
      </c>
      <c r="AS50" s="1217" t="str">
        <f>IF(AS49="","",VLOOKUP(AS49,'シフト記号表（従来型・ユニット型共通）'!$C$6:$L$47,10,FALSE))</f>
        <v/>
      </c>
      <c r="AT50" s="1217" t="str">
        <f>IF(AT49="","",VLOOKUP(AT49,'シフト記号表（従来型・ユニット型共通）'!$C$6:$L$47,10,FALSE))</f>
        <v/>
      </c>
      <c r="AU50" s="1233" t="str">
        <f>IF(AU49="","",VLOOKUP(AU49,'シフト記号表（従来型・ユニット型共通）'!$C$6:$L$47,10,FALSE))</f>
        <v/>
      </c>
      <c r="AV50" s="1206" t="str">
        <f>IF(AV49="","",VLOOKUP(AV49,'シフト記号表（従来型・ユニット型共通）'!$C$6:$L$47,10,FALSE))</f>
        <v/>
      </c>
      <c r="AW50" s="1217" t="str">
        <f>IF(AW49="","",VLOOKUP(AW49,'シフト記号表（従来型・ユニット型共通）'!$C$6:$L$47,10,FALSE))</f>
        <v/>
      </c>
      <c r="AX50" s="1217" t="str">
        <f>IF(AX49="","",VLOOKUP(AX49,'シフト記号表（従来型・ユニット型共通）'!$C$6:$L$47,10,FALSE))</f>
        <v/>
      </c>
      <c r="AY50" s="1217" t="str">
        <f>IF(AY49="","",VLOOKUP(AY49,'シフト記号表（従来型・ユニット型共通）'!$C$6:$L$47,10,FALSE))</f>
        <v/>
      </c>
      <c r="AZ50" s="1217" t="str">
        <f>IF(AZ49="","",VLOOKUP(AZ49,'シフト記号表（従来型・ユニット型共通）'!$C$6:$L$47,10,FALSE))</f>
        <v/>
      </c>
      <c r="BA50" s="1217" t="str">
        <f>IF(BA49="","",VLOOKUP(BA49,'シフト記号表（従来型・ユニット型共通）'!$C$6:$L$47,10,FALSE))</f>
        <v/>
      </c>
      <c r="BB50" s="1233" t="str">
        <f>IF(BB49="","",VLOOKUP(BB49,'シフト記号表（従来型・ユニット型共通）'!$C$6:$L$47,10,FALSE))</f>
        <v/>
      </c>
      <c r="BC50" s="1206" t="str">
        <f>IF(BC49="","",VLOOKUP(BC49,'シフト記号表（従来型・ユニット型共通）'!$C$6:$L$47,10,FALSE))</f>
        <v/>
      </c>
      <c r="BD50" s="1217" t="str">
        <f>IF(BD49="","",VLOOKUP(BD49,'シフト記号表（従来型・ユニット型共通）'!$C$6:$L$47,10,FALSE))</f>
        <v/>
      </c>
      <c r="BE50" s="1217" t="str">
        <f>IF(BE49="","",VLOOKUP(BE49,'シフト記号表（従来型・ユニット型共通）'!$C$6:$L$47,10,FALSE))</f>
        <v/>
      </c>
      <c r="BF50" s="1267">
        <f>IF($BI$3="４週",SUM(AA50:BB50),IF($BI$3="暦月",SUM(AA50:BE50),""))</f>
        <v>0</v>
      </c>
      <c r="BG50" s="1276"/>
      <c r="BH50" s="1285">
        <f>IF($BI$3="４週",BF50/4,IF($BI$3="暦月",(BF50/($BI$8/7)),""))</f>
        <v>0</v>
      </c>
      <c r="BI50" s="1276"/>
      <c r="BJ50" s="1297"/>
      <c r="BK50" s="1304"/>
      <c r="BL50" s="1304"/>
      <c r="BM50" s="1304"/>
      <c r="BN50" s="1314"/>
    </row>
    <row r="51" spans="2:66" ht="20.25" customHeight="1">
      <c r="B51" s="1040">
        <f>B49+1</f>
        <v>18</v>
      </c>
      <c r="C51" s="1048"/>
      <c r="D51" s="1055"/>
      <c r="E51" s="1060"/>
      <c r="F51" s="1066"/>
      <c r="G51" s="1077"/>
      <c r="H51" s="1088"/>
      <c r="I51" s="1095"/>
      <c r="J51" s="1100"/>
      <c r="K51" s="1095"/>
      <c r="L51" s="1100"/>
      <c r="M51" s="1109"/>
      <c r="N51" s="1123"/>
      <c r="O51" s="1129"/>
      <c r="P51" s="1145"/>
      <c r="Q51" s="1145"/>
      <c r="R51" s="1088"/>
      <c r="S51" s="1152"/>
      <c r="T51" s="1157"/>
      <c r="U51" s="1157"/>
      <c r="V51" s="1157"/>
      <c r="W51" s="1168"/>
      <c r="X51" s="1178" t="s">
        <v>1147</v>
      </c>
      <c r="Y51" s="1185"/>
      <c r="Z51" s="1196"/>
      <c r="AA51" s="1207"/>
      <c r="AB51" s="1218"/>
      <c r="AC51" s="1218"/>
      <c r="AD51" s="1218"/>
      <c r="AE51" s="1218"/>
      <c r="AF51" s="1218"/>
      <c r="AG51" s="1234"/>
      <c r="AH51" s="1207"/>
      <c r="AI51" s="1218"/>
      <c r="AJ51" s="1218"/>
      <c r="AK51" s="1218"/>
      <c r="AL51" s="1218"/>
      <c r="AM51" s="1218"/>
      <c r="AN51" s="1234"/>
      <c r="AO51" s="1207"/>
      <c r="AP51" s="1218"/>
      <c r="AQ51" s="1218"/>
      <c r="AR51" s="1218"/>
      <c r="AS51" s="1218"/>
      <c r="AT51" s="1218"/>
      <c r="AU51" s="1234"/>
      <c r="AV51" s="1207"/>
      <c r="AW51" s="1218"/>
      <c r="AX51" s="1218"/>
      <c r="AY51" s="1218"/>
      <c r="AZ51" s="1218"/>
      <c r="BA51" s="1218"/>
      <c r="BB51" s="1234"/>
      <c r="BC51" s="1207"/>
      <c r="BD51" s="1218"/>
      <c r="BE51" s="1261"/>
      <c r="BF51" s="1268"/>
      <c r="BG51" s="1277"/>
      <c r="BH51" s="1286"/>
      <c r="BI51" s="1294"/>
      <c r="BJ51" s="1298"/>
      <c r="BK51" s="1305"/>
      <c r="BL51" s="1305"/>
      <c r="BM51" s="1305"/>
      <c r="BN51" s="1315"/>
    </row>
    <row r="52" spans="2:66" ht="20.25" customHeight="1">
      <c r="B52" s="1041"/>
      <c r="C52" s="1047"/>
      <c r="D52" s="1054"/>
      <c r="E52" s="1060"/>
      <c r="F52" s="1066"/>
      <c r="G52" s="1076"/>
      <c r="H52" s="1087"/>
      <c r="I52" s="1095"/>
      <c r="J52" s="1100">
        <f>G51</f>
        <v>0</v>
      </c>
      <c r="K52" s="1095"/>
      <c r="L52" s="1100">
        <f>M51</f>
        <v>0</v>
      </c>
      <c r="M52" s="1108"/>
      <c r="N52" s="1122"/>
      <c r="O52" s="1128"/>
      <c r="P52" s="1144"/>
      <c r="Q52" s="1144"/>
      <c r="R52" s="1087"/>
      <c r="S52" s="1152"/>
      <c r="T52" s="1157"/>
      <c r="U52" s="1157"/>
      <c r="V52" s="1157"/>
      <c r="W52" s="1168"/>
      <c r="X52" s="1177" t="s">
        <v>1148</v>
      </c>
      <c r="Y52" s="1184"/>
      <c r="Z52" s="1195"/>
      <c r="AA52" s="1206" t="str">
        <f>IF(AA51="","",VLOOKUP(AA51,'シフト記号表（従来型・ユニット型共通）'!$C$6:$L$47,10,FALSE))</f>
        <v/>
      </c>
      <c r="AB52" s="1217" t="str">
        <f>IF(AB51="","",VLOOKUP(AB51,'シフト記号表（従来型・ユニット型共通）'!$C$6:$L$47,10,FALSE))</f>
        <v/>
      </c>
      <c r="AC52" s="1217" t="str">
        <f>IF(AC51="","",VLOOKUP(AC51,'シフト記号表（従来型・ユニット型共通）'!$C$6:$L$47,10,FALSE))</f>
        <v/>
      </c>
      <c r="AD52" s="1217" t="str">
        <f>IF(AD51="","",VLOOKUP(AD51,'シフト記号表（従来型・ユニット型共通）'!$C$6:$L$47,10,FALSE))</f>
        <v/>
      </c>
      <c r="AE52" s="1217" t="str">
        <f>IF(AE51="","",VLOOKUP(AE51,'シフト記号表（従来型・ユニット型共通）'!$C$6:$L$47,10,FALSE))</f>
        <v/>
      </c>
      <c r="AF52" s="1217" t="str">
        <f>IF(AF51="","",VLOOKUP(AF51,'シフト記号表（従来型・ユニット型共通）'!$C$6:$L$47,10,FALSE))</f>
        <v/>
      </c>
      <c r="AG52" s="1233" t="str">
        <f>IF(AG51="","",VLOOKUP(AG51,'シフト記号表（従来型・ユニット型共通）'!$C$6:$L$47,10,FALSE))</f>
        <v/>
      </c>
      <c r="AH52" s="1206" t="str">
        <f>IF(AH51="","",VLOOKUP(AH51,'シフト記号表（従来型・ユニット型共通）'!$C$6:$L$47,10,FALSE))</f>
        <v/>
      </c>
      <c r="AI52" s="1217" t="str">
        <f>IF(AI51="","",VLOOKUP(AI51,'シフト記号表（従来型・ユニット型共通）'!$C$6:$L$47,10,FALSE))</f>
        <v/>
      </c>
      <c r="AJ52" s="1217" t="str">
        <f>IF(AJ51="","",VLOOKUP(AJ51,'シフト記号表（従来型・ユニット型共通）'!$C$6:$L$47,10,FALSE))</f>
        <v/>
      </c>
      <c r="AK52" s="1217" t="str">
        <f>IF(AK51="","",VLOOKUP(AK51,'シフト記号表（従来型・ユニット型共通）'!$C$6:$L$47,10,FALSE))</f>
        <v/>
      </c>
      <c r="AL52" s="1217" t="str">
        <f>IF(AL51="","",VLOOKUP(AL51,'シフト記号表（従来型・ユニット型共通）'!$C$6:$L$47,10,FALSE))</f>
        <v/>
      </c>
      <c r="AM52" s="1217" t="str">
        <f>IF(AM51="","",VLOOKUP(AM51,'シフト記号表（従来型・ユニット型共通）'!$C$6:$L$47,10,FALSE))</f>
        <v/>
      </c>
      <c r="AN52" s="1233" t="str">
        <f>IF(AN51="","",VLOOKUP(AN51,'シフト記号表（従来型・ユニット型共通）'!$C$6:$L$47,10,FALSE))</f>
        <v/>
      </c>
      <c r="AO52" s="1206" t="str">
        <f>IF(AO51="","",VLOOKUP(AO51,'シフト記号表（従来型・ユニット型共通）'!$C$6:$L$47,10,FALSE))</f>
        <v/>
      </c>
      <c r="AP52" s="1217" t="str">
        <f>IF(AP51="","",VLOOKUP(AP51,'シフト記号表（従来型・ユニット型共通）'!$C$6:$L$47,10,FALSE))</f>
        <v/>
      </c>
      <c r="AQ52" s="1217" t="str">
        <f>IF(AQ51="","",VLOOKUP(AQ51,'シフト記号表（従来型・ユニット型共通）'!$C$6:$L$47,10,FALSE))</f>
        <v/>
      </c>
      <c r="AR52" s="1217" t="str">
        <f>IF(AR51="","",VLOOKUP(AR51,'シフト記号表（従来型・ユニット型共通）'!$C$6:$L$47,10,FALSE))</f>
        <v/>
      </c>
      <c r="AS52" s="1217" t="str">
        <f>IF(AS51="","",VLOOKUP(AS51,'シフト記号表（従来型・ユニット型共通）'!$C$6:$L$47,10,FALSE))</f>
        <v/>
      </c>
      <c r="AT52" s="1217" t="str">
        <f>IF(AT51="","",VLOOKUP(AT51,'シフト記号表（従来型・ユニット型共通）'!$C$6:$L$47,10,FALSE))</f>
        <v/>
      </c>
      <c r="AU52" s="1233" t="str">
        <f>IF(AU51="","",VLOOKUP(AU51,'シフト記号表（従来型・ユニット型共通）'!$C$6:$L$47,10,FALSE))</f>
        <v/>
      </c>
      <c r="AV52" s="1206" t="str">
        <f>IF(AV51="","",VLOOKUP(AV51,'シフト記号表（従来型・ユニット型共通）'!$C$6:$L$47,10,FALSE))</f>
        <v/>
      </c>
      <c r="AW52" s="1217" t="str">
        <f>IF(AW51="","",VLOOKUP(AW51,'シフト記号表（従来型・ユニット型共通）'!$C$6:$L$47,10,FALSE))</f>
        <v/>
      </c>
      <c r="AX52" s="1217" t="str">
        <f>IF(AX51="","",VLOOKUP(AX51,'シフト記号表（従来型・ユニット型共通）'!$C$6:$L$47,10,FALSE))</f>
        <v/>
      </c>
      <c r="AY52" s="1217" t="str">
        <f>IF(AY51="","",VLOOKUP(AY51,'シフト記号表（従来型・ユニット型共通）'!$C$6:$L$47,10,FALSE))</f>
        <v/>
      </c>
      <c r="AZ52" s="1217" t="str">
        <f>IF(AZ51="","",VLOOKUP(AZ51,'シフト記号表（従来型・ユニット型共通）'!$C$6:$L$47,10,FALSE))</f>
        <v/>
      </c>
      <c r="BA52" s="1217" t="str">
        <f>IF(BA51="","",VLOOKUP(BA51,'シフト記号表（従来型・ユニット型共通）'!$C$6:$L$47,10,FALSE))</f>
        <v/>
      </c>
      <c r="BB52" s="1233" t="str">
        <f>IF(BB51="","",VLOOKUP(BB51,'シフト記号表（従来型・ユニット型共通）'!$C$6:$L$47,10,FALSE))</f>
        <v/>
      </c>
      <c r="BC52" s="1206" t="str">
        <f>IF(BC51="","",VLOOKUP(BC51,'シフト記号表（従来型・ユニット型共通）'!$C$6:$L$47,10,FALSE))</f>
        <v/>
      </c>
      <c r="BD52" s="1217" t="str">
        <f>IF(BD51="","",VLOOKUP(BD51,'シフト記号表（従来型・ユニット型共通）'!$C$6:$L$47,10,FALSE))</f>
        <v/>
      </c>
      <c r="BE52" s="1217" t="str">
        <f>IF(BE51="","",VLOOKUP(BE51,'シフト記号表（従来型・ユニット型共通）'!$C$6:$L$47,10,FALSE))</f>
        <v/>
      </c>
      <c r="BF52" s="1267">
        <f>IF($BI$3="４週",SUM(AA52:BB52),IF($BI$3="暦月",SUM(AA52:BE52),""))</f>
        <v>0</v>
      </c>
      <c r="BG52" s="1276"/>
      <c r="BH52" s="1285">
        <f>IF($BI$3="４週",BF52/4,IF($BI$3="暦月",(BF52/($BI$8/7)),""))</f>
        <v>0</v>
      </c>
      <c r="BI52" s="1276"/>
      <c r="BJ52" s="1297"/>
      <c r="BK52" s="1304"/>
      <c r="BL52" s="1304"/>
      <c r="BM52" s="1304"/>
      <c r="BN52" s="1314"/>
    </row>
    <row r="53" spans="2:66" ht="20.25" customHeight="1">
      <c r="B53" s="1040">
        <f>B51+1</f>
        <v>19</v>
      </c>
      <c r="C53" s="1048"/>
      <c r="D53" s="1055"/>
      <c r="E53" s="1060"/>
      <c r="F53" s="1066"/>
      <c r="G53" s="1077"/>
      <c r="H53" s="1088"/>
      <c r="I53" s="1096"/>
      <c r="J53" s="1101"/>
      <c r="K53" s="1096"/>
      <c r="L53" s="1101"/>
      <c r="M53" s="1109"/>
      <c r="N53" s="1123"/>
      <c r="O53" s="1129"/>
      <c r="P53" s="1145"/>
      <c r="Q53" s="1145"/>
      <c r="R53" s="1088"/>
      <c r="S53" s="1152"/>
      <c r="T53" s="1157"/>
      <c r="U53" s="1157"/>
      <c r="V53" s="1157"/>
      <c r="W53" s="1168"/>
      <c r="X53" s="1176" t="s">
        <v>1147</v>
      </c>
      <c r="Y53" s="1183"/>
      <c r="Z53" s="1194"/>
      <c r="AA53" s="1207"/>
      <c r="AB53" s="1218"/>
      <c r="AC53" s="1218"/>
      <c r="AD53" s="1218"/>
      <c r="AE53" s="1218"/>
      <c r="AF53" s="1218"/>
      <c r="AG53" s="1234"/>
      <c r="AH53" s="1207"/>
      <c r="AI53" s="1218"/>
      <c r="AJ53" s="1218"/>
      <c r="AK53" s="1218"/>
      <c r="AL53" s="1218"/>
      <c r="AM53" s="1218"/>
      <c r="AN53" s="1234"/>
      <c r="AO53" s="1207"/>
      <c r="AP53" s="1218"/>
      <c r="AQ53" s="1218"/>
      <c r="AR53" s="1218"/>
      <c r="AS53" s="1218"/>
      <c r="AT53" s="1218"/>
      <c r="AU53" s="1234"/>
      <c r="AV53" s="1207"/>
      <c r="AW53" s="1218"/>
      <c r="AX53" s="1218"/>
      <c r="AY53" s="1218"/>
      <c r="AZ53" s="1218"/>
      <c r="BA53" s="1218"/>
      <c r="BB53" s="1234"/>
      <c r="BC53" s="1207"/>
      <c r="BD53" s="1218"/>
      <c r="BE53" s="1261"/>
      <c r="BF53" s="1268"/>
      <c r="BG53" s="1277"/>
      <c r="BH53" s="1286"/>
      <c r="BI53" s="1294"/>
      <c r="BJ53" s="1298"/>
      <c r="BK53" s="1305"/>
      <c r="BL53" s="1305"/>
      <c r="BM53" s="1305"/>
      <c r="BN53" s="1315"/>
    </row>
    <row r="54" spans="2:66" ht="20.25" customHeight="1">
      <c r="B54" s="1041"/>
      <c r="C54" s="1047"/>
      <c r="D54" s="1054"/>
      <c r="E54" s="1060"/>
      <c r="F54" s="1066"/>
      <c r="G54" s="1076"/>
      <c r="H54" s="1087"/>
      <c r="I54" s="1095"/>
      <c r="J54" s="1100">
        <f>G53</f>
        <v>0</v>
      </c>
      <c r="K54" s="1095"/>
      <c r="L54" s="1100">
        <f>M53</f>
        <v>0</v>
      </c>
      <c r="M54" s="1108"/>
      <c r="N54" s="1122"/>
      <c r="O54" s="1128"/>
      <c r="P54" s="1144"/>
      <c r="Q54" s="1144"/>
      <c r="R54" s="1087"/>
      <c r="S54" s="1152"/>
      <c r="T54" s="1157"/>
      <c r="U54" s="1157"/>
      <c r="V54" s="1157"/>
      <c r="W54" s="1168"/>
      <c r="X54" s="1177" t="s">
        <v>1148</v>
      </c>
      <c r="Y54" s="1182"/>
      <c r="Z54" s="1193"/>
      <c r="AA54" s="1206" t="str">
        <f>IF(AA53="","",VLOOKUP(AA53,'シフト記号表（従来型・ユニット型共通）'!$C$6:$L$47,10,FALSE))</f>
        <v/>
      </c>
      <c r="AB54" s="1217" t="str">
        <f>IF(AB53="","",VLOOKUP(AB53,'シフト記号表（従来型・ユニット型共通）'!$C$6:$L$47,10,FALSE))</f>
        <v/>
      </c>
      <c r="AC54" s="1217" t="str">
        <f>IF(AC53="","",VLOOKUP(AC53,'シフト記号表（従来型・ユニット型共通）'!$C$6:$L$47,10,FALSE))</f>
        <v/>
      </c>
      <c r="AD54" s="1217" t="str">
        <f>IF(AD53="","",VLOOKUP(AD53,'シフト記号表（従来型・ユニット型共通）'!$C$6:$L$47,10,FALSE))</f>
        <v/>
      </c>
      <c r="AE54" s="1217" t="str">
        <f>IF(AE53="","",VLOOKUP(AE53,'シフト記号表（従来型・ユニット型共通）'!$C$6:$L$47,10,FALSE))</f>
        <v/>
      </c>
      <c r="AF54" s="1217" t="str">
        <f>IF(AF53="","",VLOOKUP(AF53,'シフト記号表（従来型・ユニット型共通）'!$C$6:$L$47,10,FALSE))</f>
        <v/>
      </c>
      <c r="AG54" s="1233" t="str">
        <f>IF(AG53="","",VLOOKUP(AG53,'シフト記号表（従来型・ユニット型共通）'!$C$6:$L$47,10,FALSE))</f>
        <v/>
      </c>
      <c r="AH54" s="1206" t="str">
        <f>IF(AH53="","",VLOOKUP(AH53,'シフト記号表（従来型・ユニット型共通）'!$C$6:$L$47,10,FALSE))</f>
        <v/>
      </c>
      <c r="AI54" s="1217" t="str">
        <f>IF(AI53="","",VLOOKUP(AI53,'シフト記号表（従来型・ユニット型共通）'!$C$6:$L$47,10,FALSE))</f>
        <v/>
      </c>
      <c r="AJ54" s="1217" t="str">
        <f>IF(AJ53="","",VLOOKUP(AJ53,'シフト記号表（従来型・ユニット型共通）'!$C$6:$L$47,10,FALSE))</f>
        <v/>
      </c>
      <c r="AK54" s="1217" t="str">
        <f>IF(AK53="","",VLOOKUP(AK53,'シフト記号表（従来型・ユニット型共通）'!$C$6:$L$47,10,FALSE))</f>
        <v/>
      </c>
      <c r="AL54" s="1217" t="str">
        <f>IF(AL53="","",VLOOKUP(AL53,'シフト記号表（従来型・ユニット型共通）'!$C$6:$L$47,10,FALSE))</f>
        <v/>
      </c>
      <c r="AM54" s="1217" t="str">
        <f>IF(AM53="","",VLOOKUP(AM53,'シフト記号表（従来型・ユニット型共通）'!$C$6:$L$47,10,FALSE))</f>
        <v/>
      </c>
      <c r="AN54" s="1233" t="str">
        <f>IF(AN53="","",VLOOKUP(AN53,'シフト記号表（従来型・ユニット型共通）'!$C$6:$L$47,10,FALSE))</f>
        <v/>
      </c>
      <c r="AO54" s="1206" t="str">
        <f>IF(AO53="","",VLOOKUP(AO53,'シフト記号表（従来型・ユニット型共通）'!$C$6:$L$47,10,FALSE))</f>
        <v/>
      </c>
      <c r="AP54" s="1217" t="str">
        <f>IF(AP53="","",VLOOKUP(AP53,'シフト記号表（従来型・ユニット型共通）'!$C$6:$L$47,10,FALSE))</f>
        <v/>
      </c>
      <c r="AQ54" s="1217" t="str">
        <f>IF(AQ53="","",VLOOKUP(AQ53,'シフト記号表（従来型・ユニット型共通）'!$C$6:$L$47,10,FALSE))</f>
        <v/>
      </c>
      <c r="AR54" s="1217" t="str">
        <f>IF(AR53="","",VLOOKUP(AR53,'シフト記号表（従来型・ユニット型共通）'!$C$6:$L$47,10,FALSE))</f>
        <v/>
      </c>
      <c r="AS54" s="1217" t="str">
        <f>IF(AS53="","",VLOOKUP(AS53,'シフト記号表（従来型・ユニット型共通）'!$C$6:$L$47,10,FALSE))</f>
        <v/>
      </c>
      <c r="AT54" s="1217" t="str">
        <f>IF(AT53="","",VLOOKUP(AT53,'シフト記号表（従来型・ユニット型共通）'!$C$6:$L$47,10,FALSE))</f>
        <v/>
      </c>
      <c r="AU54" s="1233" t="str">
        <f>IF(AU53="","",VLOOKUP(AU53,'シフト記号表（従来型・ユニット型共通）'!$C$6:$L$47,10,FALSE))</f>
        <v/>
      </c>
      <c r="AV54" s="1206" t="str">
        <f>IF(AV53="","",VLOOKUP(AV53,'シフト記号表（従来型・ユニット型共通）'!$C$6:$L$47,10,FALSE))</f>
        <v/>
      </c>
      <c r="AW54" s="1217" t="str">
        <f>IF(AW53="","",VLOOKUP(AW53,'シフト記号表（従来型・ユニット型共通）'!$C$6:$L$47,10,FALSE))</f>
        <v/>
      </c>
      <c r="AX54" s="1217" t="str">
        <f>IF(AX53="","",VLOOKUP(AX53,'シフト記号表（従来型・ユニット型共通）'!$C$6:$L$47,10,FALSE))</f>
        <v/>
      </c>
      <c r="AY54" s="1217" t="str">
        <f>IF(AY53="","",VLOOKUP(AY53,'シフト記号表（従来型・ユニット型共通）'!$C$6:$L$47,10,FALSE))</f>
        <v/>
      </c>
      <c r="AZ54" s="1217" t="str">
        <f>IF(AZ53="","",VLOOKUP(AZ53,'シフト記号表（従来型・ユニット型共通）'!$C$6:$L$47,10,FALSE))</f>
        <v/>
      </c>
      <c r="BA54" s="1217" t="str">
        <f>IF(BA53="","",VLOOKUP(BA53,'シフト記号表（従来型・ユニット型共通）'!$C$6:$L$47,10,FALSE))</f>
        <v/>
      </c>
      <c r="BB54" s="1233" t="str">
        <f>IF(BB53="","",VLOOKUP(BB53,'シフト記号表（従来型・ユニット型共通）'!$C$6:$L$47,10,FALSE))</f>
        <v/>
      </c>
      <c r="BC54" s="1206" t="str">
        <f>IF(BC53="","",VLOOKUP(BC53,'シフト記号表（従来型・ユニット型共通）'!$C$6:$L$47,10,FALSE))</f>
        <v/>
      </c>
      <c r="BD54" s="1217" t="str">
        <f>IF(BD53="","",VLOOKUP(BD53,'シフト記号表（従来型・ユニット型共通）'!$C$6:$L$47,10,FALSE))</f>
        <v/>
      </c>
      <c r="BE54" s="1217" t="str">
        <f>IF(BE53="","",VLOOKUP(BE53,'シフト記号表（従来型・ユニット型共通）'!$C$6:$L$47,10,FALSE))</f>
        <v/>
      </c>
      <c r="BF54" s="1267">
        <f>IF($BI$3="４週",SUM(AA54:BB54),IF($BI$3="暦月",SUM(AA54:BE54),""))</f>
        <v>0</v>
      </c>
      <c r="BG54" s="1276"/>
      <c r="BH54" s="1285">
        <f>IF($BI$3="４週",BF54/4,IF($BI$3="暦月",(BF54/($BI$8/7)),""))</f>
        <v>0</v>
      </c>
      <c r="BI54" s="1276"/>
      <c r="BJ54" s="1297"/>
      <c r="BK54" s="1304"/>
      <c r="BL54" s="1304"/>
      <c r="BM54" s="1304"/>
      <c r="BN54" s="1314"/>
    </row>
    <row r="55" spans="2:66" ht="20.25" customHeight="1">
      <c r="B55" s="1040">
        <f>B53+1</f>
        <v>20</v>
      </c>
      <c r="C55" s="1048"/>
      <c r="D55" s="1055"/>
      <c r="E55" s="1060"/>
      <c r="F55" s="1066"/>
      <c r="G55" s="1077"/>
      <c r="H55" s="1088"/>
      <c r="I55" s="1096"/>
      <c r="J55" s="1101"/>
      <c r="K55" s="1096"/>
      <c r="L55" s="1101"/>
      <c r="M55" s="1109"/>
      <c r="N55" s="1123"/>
      <c r="O55" s="1129"/>
      <c r="P55" s="1145"/>
      <c r="Q55" s="1145"/>
      <c r="R55" s="1088"/>
      <c r="S55" s="1152"/>
      <c r="T55" s="1157"/>
      <c r="U55" s="1157"/>
      <c r="V55" s="1157"/>
      <c r="W55" s="1168"/>
      <c r="X55" s="1176" t="s">
        <v>1147</v>
      </c>
      <c r="Y55" s="1183"/>
      <c r="Z55" s="1194"/>
      <c r="AA55" s="1207"/>
      <c r="AB55" s="1218"/>
      <c r="AC55" s="1218"/>
      <c r="AD55" s="1218"/>
      <c r="AE55" s="1218"/>
      <c r="AF55" s="1218"/>
      <c r="AG55" s="1234"/>
      <c r="AH55" s="1207"/>
      <c r="AI55" s="1218"/>
      <c r="AJ55" s="1218"/>
      <c r="AK55" s="1218"/>
      <c r="AL55" s="1218"/>
      <c r="AM55" s="1218"/>
      <c r="AN55" s="1234"/>
      <c r="AO55" s="1207"/>
      <c r="AP55" s="1218"/>
      <c r="AQ55" s="1218"/>
      <c r="AR55" s="1218"/>
      <c r="AS55" s="1218"/>
      <c r="AT55" s="1218"/>
      <c r="AU55" s="1234"/>
      <c r="AV55" s="1207"/>
      <c r="AW55" s="1218"/>
      <c r="AX55" s="1218"/>
      <c r="AY55" s="1218"/>
      <c r="AZ55" s="1218"/>
      <c r="BA55" s="1218"/>
      <c r="BB55" s="1234"/>
      <c r="BC55" s="1207"/>
      <c r="BD55" s="1218"/>
      <c r="BE55" s="1261"/>
      <c r="BF55" s="1268"/>
      <c r="BG55" s="1277"/>
      <c r="BH55" s="1286"/>
      <c r="BI55" s="1294"/>
      <c r="BJ55" s="1298"/>
      <c r="BK55" s="1305"/>
      <c r="BL55" s="1305"/>
      <c r="BM55" s="1305"/>
      <c r="BN55" s="1315"/>
    </row>
    <row r="56" spans="2:66" ht="20.25" customHeight="1">
      <c r="B56" s="1041"/>
      <c r="C56" s="1047"/>
      <c r="D56" s="1054"/>
      <c r="E56" s="1060"/>
      <c r="F56" s="1066"/>
      <c r="G56" s="1076"/>
      <c r="H56" s="1087"/>
      <c r="I56" s="1095"/>
      <c r="J56" s="1100">
        <f>G55</f>
        <v>0</v>
      </c>
      <c r="K56" s="1095"/>
      <c r="L56" s="1100">
        <f>M55</f>
        <v>0</v>
      </c>
      <c r="M56" s="1108"/>
      <c r="N56" s="1122"/>
      <c r="O56" s="1128"/>
      <c r="P56" s="1144"/>
      <c r="Q56" s="1144"/>
      <c r="R56" s="1087"/>
      <c r="S56" s="1152"/>
      <c r="T56" s="1157"/>
      <c r="U56" s="1157"/>
      <c r="V56" s="1157"/>
      <c r="W56" s="1168"/>
      <c r="X56" s="1177" t="s">
        <v>1148</v>
      </c>
      <c r="Y56" s="1184"/>
      <c r="Z56" s="1195"/>
      <c r="AA56" s="1206" t="str">
        <f>IF(AA55="","",VLOOKUP(AA55,'シフト記号表（従来型・ユニット型共通）'!$C$6:$L$47,10,FALSE))</f>
        <v/>
      </c>
      <c r="AB56" s="1217" t="str">
        <f>IF(AB55="","",VLOOKUP(AB55,'シフト記号表（従来型・ユニット型共通）'!$C$6:$L$47,10,FALSE))</f>
        <v/>
      </c>
      <c r="AC56" s="1217" t="str">
        <f>IF(AC55="","",VLOOKUP(AC55,'シフト記号表（従来型・ユニット型共通）'!$C$6:$L$47,10,FALSE))</f>
        <v/>
      </c>
      <c r="AD56" s="1217" t="str">
        <f>IF(AD55="","",VLOOKUP(AD55,'シフト記号表（従来型・ユニット型共通）'!$C$6:$L$47,10,FALSE))</f>
        <v/>
      </c>
      <c r="AE56" s="1217" t="str">
        <f>IF(AE55="","",VLOOKUP(AE55,'シフト記号表（従来型・ユニット型共通）'!$C$6:$L$47,10,FALSE))</f>
        <v/>
      </c>
      <c r="AF56" s="1217" t="str">
        <f>IF(AF55="","",VLOOKUP(AF55,'シフト記号表（従来型・ユニット型共通）'!$C$6:$L$47,10,FALSE))</f>
        <v/>
      </c>
      <c r="AG56" s="1233" t="str">
        <f>IF(AG55="","",VLOOKUP(AG55,'シフト記号表（従来型・ユニット型共通）'!$C$6:$L$47,10,FALSE))</f>
        <v/>
      </c>
      <c r="AH56" s="1206" t="str">
        <f>IF(AH55="","",VLOOKUP(AH55,'シフト記号表（従来型・ユニット型共通）'!$C$6:$L$47,10,FALSE))</f>
        <v/>
      </c>
      <c r="AI56" s="1217" t="str">
        <f>IF(AI55="","",VLOOKUP(AI55,'シフト記号表（従来型・ユニット型共通）'!$C$6:$L$47,10,FALSE))</f>
        <v/>
      </c>
      <c r="AJ56" s="1217" t="str">
        <f>IF(AJ55="","",VLOOKUP(AJ55,'シフト記号表（従来型・ユニット型共通）'!$C$6:$L$47,10,FALSE))</f>
        <v/>
      </c>
      <c r="AK56" s="1217" t="str">
        <f>IF(AK55="","",VLOOKUP(AK55,'シフト記号表（従来型・ユニット型共通）'!$C$6:$L$47,10,FALSE))</f>
        <v/>
      </c>
      <c r="AL56" s="1217" t="str">
        <f>IF(AL55="","",VLOOKUP(AL55,'シフト記号表（従来型・ユニット型共通）'!$C$6:$L$47,10,FALSE))</f>
        <v/>
      </c>
      <c r="AM56" s="1217" t="str">
        <f>IF(AM55="","",VLOOKUP(AM55,'シフト記号表（従来型・ユニット型共通）'!$C$6:$L$47,10,FALSE))</f>
        <v/>
      </c>
      <c r="AN56" s="1233" t="str">
        <f>IF(AN55="","",VLOOKUP(AN55,'シフト記号表（従来型・ユニット型共通）'!$C$6:$L$47,10,FALSE))</f>
        <v/>
      </c>
      <c r="AO56" s="1206" t="str">
        <f>IF(AO55="","",VLOOKUP(AO55,'シフト記号表（従来型・ユニット型共通）'!$C$6:$L$47,10,FALSE))</f>
        <v/>
      </c>
      <c r="AP56" s="1217" t="str">
        <f>IF(AP55="","",VLOOKUP(AP55,'シフト記号表（従来型・ユニット型共通）'!$C$6:$L$47,10,FALSE))</f>
        <v/>
      </c>
      <c r="AQ56" s="1217" t="str">
        <f>IF(AQ55="","",VLOOKUP(AQ55,'シフト記号表（従来型・ユニット型共通）'!$C$6:$L$47,10,FALSE))</f>
        <v/>
      </c>
      <c r="AR56" s="1217" t="str">
        <f>IF(AR55="","",VLOOKUP(AR55,'シフト記号表（従来型・ユニット型共通）'!$C$6:$L$47,10,FALSE))</f>
        <v/>
      </c>
      <c r="AS56" s="1217" t="str">
        <f>IF(AS55="","",VLOOKUP(AS55,'シフト記号表（従来型・ユニット型共通）'!$C$6:$L$47,10,FALSE))</f>
        <v/>
      </c>
      <c r="AT56" s="1217" t="str">
        <f>IF(AT55="","",VLOOKUP(AT55,'シフト記号表（従来型・ユニット型共通）'!$C$6:$L$47,10,FALSE))</f>
        <v/>
      </c>
      <c r="AU56" s="1233" t="str">
        <f>IF(AU55="","",VLOOKUP(AU55,'シフト記号表（従来型・ユニット型共通）'!$C$6:$L$47,10,FALSE))</f>
        <v/>
      </c>
      <c r="AV56" s="1206" t="str">
        <f>IF(AV55="","",VLOOKUP(AV55,'シフト記号表（従来型・ユニット型共通）'!$C$6:$L$47,10,FALSE))</f>
        <v/>
      </c>
      <c r="AW56" s="1217" t="str">
        <f>IF(AW55="","",VLOOKUP(AW55,'シフト記号表（従来型・ユニット型共通）'!$C$6:$L$47,10,FALSE))</f>
        <v/>
      </c>
      <c r="AX56" s="1217" t="str">
        <f>IF(AX55="","",VLOOKUP(AX55,'シフト記号表（従来型・ユニット型共通）'!$C$6:$L$47,10,FALSE))</f>
        <v/>
      </c>
      <c r="AY56" s="1217" t="str">
        <f>IF(AY55="","",VLOOKUP(AY55,'シフト記号表（従来型・ユニット型共通）'!$C$6:$L$47,10,FALSE))</f>
        <v/>
      </c>
      <c r="AZ56" s="1217" t="str">
        <f>IF(AZ55="","",VLOOKUP(AZ55,'シフト記号表（従来型・ユニット型共通）'!$C$6:$L$47,10,FALSE))</f>
        <v/>
      </c>
      <c r="BA56" s="1217" t="str">
        <f>IF(BA55="","",VLOOKUP(BA55,'シフト記号表（従来型・ユニット型共通）'!$C$6:$L$47,10,FALSE))</f>
        <v/>
      </c>
      <c r="BB56" s="1233" t="str">
        <f>IF(BB55="","",VLOOKUP(BB55,'シフト記号表（従来型・ユニット型共通）'!$C$6:$L$47,10,FALSE))</f>
        <v/>
      </c>
      <c r="BC56" s="1206" t="str">
        <f>IF(BC55="","",VLOOKUP(BC55,'シフト記号表（従来型・ユニット型共通）'!$C$6:$L$47,10,FALSE))</f>
        <v/>
      </c>
      <c r="BD56" s="1217" t="str">
        <f>IF(BD55="","",VLOOKUP(BD55,'シフト記号表（従来型・ユニット型共通）'!$C$6:$L$47,10,FALSE))</f>
        <v/>
      </c>
      <c r="BE56" s="1217" t="str">
        <f>IF(BE55="","",VLOOKUP(BE55,'シフト記号表（従来型・ユニット型共通）'!$C$6:$L$47,10,FALSE))</f>
        <v/>
      </c>
      <c r="BF56" s="1267">
        <f>IF($BI$3="４週",SUM(AA56:BB56),IF($BI$3="暦月",SUM(AA56:BE56),""))</f>
        <v>0</v>
      </c>
      <c r="BG56" s="1276"/>
      <c r="BH56" s="1285">
        <f>IF($BI$3="４週",BF56/4,IF($BI$3="暦月",(BF56/($BI$8/7)),""))</f>
        <v>0</v>
      </c>
      <c r="BI56" s="1276"/>
      <c r="BJ56" s="1297"/>
      <c r="BK56" s="1304"/>
      <c r="BL56" s="1304"/>
      <c r="BM56" s="1304"/>
      <c r="BN56" s="1314"/>
    </row>
    <row r="57" spans="2:66" ht="20.25" customHeight="1">
      <c r="B57" s="1040">
        <f>B55+1</f>
        <v>21</v>
      </c>
      <c r="C57" s="1048"/>
      <c r="D57" s="1055"/>
      <c r="E57" s="1060"/>
      <c r="F57" s="1066"/>
      <c r="G57" s="1077"/>
      <c r="H57" s="1088"/>
      <c r="I57" s="1095"/>
      <c r="J57" s="1100"/>
      <c r="K57" s="1095"/>
      <c r="L57" s="1100"/>
      <c r="M57" s="1109"/>
      <c r="N57" s="1123"/>
      <c r="O57" s="1129"/>
      <c r="P57" s="1145"/>
      <c r="Q57" s="1145"/>
      <c r="R57" s="1088"/>
      <c r="S57" s="1152"/>
      <c r="T57" s="1157"/>
      <c r="U57" s="1157"/>
      <c r="V57" s="1157"/>
      <c r="W57" s="1168"/>
      <c r="X57" s="1178" t="s">
        <v>1147</v>
      </c>
      <c r="Y57" s="1185"/>
      <c r="Z57" s="1196"/>
      <c r="AA57" s="1207"/>
      <c r="AB57" s="1218"/>
      <c r="AC57" s="1218"/>
      <c r="AD57" s="1218"/>
      <c r="AE57" s="1218"/>
      <c r="AF57" s="1218"/>
      <c r="AG57" s="1234"/>
      <c r="AH57" s="1207"/>
      <c r="AI57" s="1218"/>
      <c r="AJ57" s="1218"/>
      <c r="AK57" s="1218"/>
      <c r="AL57" s="1218"/>
      <c r="AM57" s="1218"/>
      <c r="AN57" s="1234"/>
      <c r="AO57" s="1207"/>
      <c r="AP57" s="1218"/>
      <c r="AQ57" s="1218"/>
      <c r="AR57" s="1218"/>
      <c r="AS57" s="1218"/>
      <c r="AT57" s="1218"/>
      <c r="AU57" s="1234"/>
      <c r="AV57" s="1207"/>
      <c r="AW57" s="1218"/>
      <c r="AX57" s="1218"/>
      <c r="AY57" s="1218"/>
      <c r="AZ57" s="1218"/>
      <c r="BA57" s="1218"/>
      <c r="BB57" s="1234"/>
      <c r="BC57" s="1207"/>
      <c r="BD57" s="1218"/>
      <c r="BE57" s="1261"/>
      <c r="BF57" s="1268"/>
      <c r="BG57" s="1277"/>
      <c r="BH57" s="1286"/>
      <c r="BI57" s="1294"/>
      <c r="BJ57" s="1298"/>
      <c r="BK57" s="1305"/>
      <c r="BL57" s="1305"/>
      <c r="BM57" s="1305"/>
      <c r="BN57" s="1315"/>
    </row>
    <row r="58" spans="2:66" ht="20.25" customHeight="1">
      <c r="B58" s="1041"/>
      <c r="C58" s="1047"/>
      <c r="D58" s="1054"/>
      <c r="E58" s="1060"/>
      <c r="F58" s="1066"/>
      <c r="G58" s="1076"/>
      <c r="H58" s="1087"/>
      <c r="I58" s="1095"/>
      <c r="J58" s="1100">
        <f>G57</f>
        <v>0</v>
      </c>
      <c r="K58" s="1095"/>
      <c r="L58" s="1100">
        <f>M57</f>
        <v>0</v>
      </c>
      <c r="M58" s="1108"/>
      <c r="N58" s="1122"/>
      <c r="O58" s="1128"/>
      <c r="P58" s="1144"/>
      <c r="Q58" s="1144"/>
      <c r="R58" s="1087"/>
      <c r="S58" s="1152"/>
      <c r="T58" s="1157"/>
      <c r="U58" s="1157"/>
      <c r="V58" s="1157"/>
      <c r="W58" s="1168"/>
      <c r="X58" s="1177" t="s">
        <v>1148</v>
      </c>
      <c r="Y58" s="1184"/>
      <c r="Z58" s="1195"/>
      <c r="AA58" s="1206" t="str">
        <f>IF(AA57="","",VLOOKUP(AA57,'シフト記号表（従来型・ユニット型共通）'!$C$6:$L$47,10,FALSE))</f>
        <v/>
      </c>
      <c r="AB58" s="1217" t="str">
        <f>IF(AB57="","",VLOOKUP(AB57,'シフト記号表（従来型・ユニット型共通）'!$C$6:$L$47,10,FALSE))</f>
        <v/>
      </c>
      <c r="AC58" s="1217" t="str">
        <f>IF(AC57="","",VLOOKUP(AC57,'シフト記号表（従来型・ユニット型共通）'!$C$6:$L$47,10,FALSE))</f>
        <v/>
      </c>
      <c r="AD58" s="1217" t="str">
        <f>IF(AD57="","",VLOOKUP(AD57,'シフト記号表（従来型・ユニット型共通）'!$C$6:$L$47,10,FALSE))</f>
        <v/>
      </c>
      <c r="AE58" s="1217" t="str">
        <f>IF(AE57="","",VLOOKUP(AE57,'シフト記号表（従来型・ユニット型共通）'!$C$6:$L$47,10,FALSE))</f>
        <v/>
      </c>
      <c r="AF58" s="1217" t="str">
        <f>IF(AF57="","",VLOOKUP(AF57,'シフト記号表（従来型・ユニット型共通）'!$C$6:$L$47,10,FALSE))</f>
        <v/>
      </c>
      <c r="AG58" s="1233" t="str">
        <f>IF(AG57="","",VLOOKUP(AG57,'シフト記号表（従来型・ユニット型共通）'!$C$6:$L$47,10,FALSE))</f>
        <v/>
      </c>
      <c r="AH58" s="1206" t="str">
        <f>IF(AH57="","",VLOOKUP(AH57,'シフト記号表（従来型・ユニット型共通）'!$C$6:$L$47,10,FALSE))</f>
        <v/>
      </c>
      <c r="AI58" s="1217" t="str">
        <f>IF(AI57="","",VLOOKUP(AI57,'シフト記号表（従来型・ユニット型共通）'!$C$6:$L$47,10,FALSE))</f>
        <v/>
      </c>
      <c r="AJ58" s="1217" t="str">
        <f>IF(AJ57="","",VLOOKUP(AJ57,'シフト記号表（従来型・ユニット型共通）'!$C$6:$L$47,10,FALSE))</f>
        <v/>
      </c>
      <c r="AK58" s="1217" t="str">
        <f>IF(AK57="","",VLOOKUP(AK57,'シフト記号表（従来型・ユニット型共通）'!$C$6:$L$47,10,FALSE))</f>
        <v/>
      </c>
      <c r="AL58" s="1217" t="str">
        <f>IF(AL57="","",VLOOKUP(AL57,'シフト記号表（従来型・ユニット型共通）'!$C$6:$L$47,10,FALSE))</f>
        <v/>
      </c>
      <c r="AM58" s="1217" t="str">
        <f>IF(AM57="","",VLOOKUP(AM57,'シフト記号表（従来型・ユニット型共通）'!$C$6:$L$47,10,FALSE))</f>
        <v/>
      </c>
      <c r="AN58" s="1233" t="str">
        <f>IF(AN57="","",VLOOKUP(AN57,'シフト記号表（従来型・ユニット型共通）'!$C$6:$L$47,10,FALSE))</f>
        <v/>
      </c>
      <c r="AO58" s="1206" t="str">
        <f>IF(AO57="","",VLOOKUP(AO57,'シフト記号表（従来型・ユニット型共通）'!$C$6:$L$47,10,FALSE))</f>
        <v/>
      </c>
      <c r="AP58" s="1217" t="str">
        <f>IF(AP57="","",VLOOKUP(AP57,'シフト記号表（従来型・ユニット型共通）'!$C$6:$L$47,10,FALSE))</f>
        <v/>
      </c>
      <c r="AQ58" s="1217" t="str">
        <f>IF(AQ57="","",VLOOKUP(AQ57,'シフト記号表（従来型・ユニット型共通）'!$C$6:$L$47,10,FALSE))</f>
        <v/>
      </c>
      <c r="AR58" s="1217" t="str">
        <f>IF(AR57="","",VLOOKUP(AR57,'シフト記号表（従来型・ユニット型共通）'!$C$6:$L$47,10,FALSE))</f>
        <v/>
      </c>
      <c r="AS58" s="1217" t="str">
        <f>IF(AS57="","",VLOOKUP(AS57,'シフト記号表（従来型・ユニット型共通）'!$C$6:$L$47,10,FALSE))</f>
        <v/>
      </c>
      <c r="AT58" s="1217" t="str">
        <f>IF(AT57="","",VLOOKUP(AT57,'シフト記号表（従来型・ユニット型共通）'!$C$6:$L$47,10,FALSE))</f>
        <v/>
      </c>
      <c r="AU58" s="1233" t="str">
        <f>IF(AU57="","",VLOOKUP(AU57,'シフト記号表（従来型・ユニット型共通）'!$C$6:$L$47,10,FALSE))</f>
        <v/>
      </c>
      <c r="AV58" s="1206" t="str">
        <f>IF(AV57="","",VLOOKUP(AV57,'シフト記号表（従来型・ユニット型共通）'!$C$6:$L$47,10,FALSE))</f>
        <v/>
      </c>
      <c r="AW58" s="1217" t="str">
        <f>IF(AW57="","",VLOOKUP(AW57,'シフト記号表（従来型・ユニット型共通）'!$C$6:$L$47,10,FALSE))</f>
        <v/>
      </c>
      <c r="AX58" s="1217" t="str">
        <f>IF(AX57="","",VLOOKUP(AX57,'シフト記号表（従来型・ユニット型共通）'!$C$6:$L$47,10,FALSE))</f>
        <v/>
      </c>
      <c r="AY58" s="1217" t="str">
        <f>IF(AY57="","",VLOOKUP(AY57,'シフト記号表（従来型・ユニット型共通）'!$C$6:$L$47,10,FALSE))</f>
        <v/>
      </c>
      <c r="AZ58" s="1217" t="str">
        <f>IF(AZ57="","",VLOOKUP(AZ57,'シフト記号表（従来型・ユニット型共通）'!$C$6:$L$47,10,FALSE))</f>
        <v/>
      </c>
      <c r="BA58" s="1217" t="str">
        <f>IF(BA57="","",VLOOKUP(BA57,'シフト記号表（従来型・ユニット型共通）'!$C$6:$L$47,10,FALSE))</f>
        <v/>
      </c>
      <c r="BB58" s="1233" t="str">
        <f>IF(BB57="","",VLOOKUP(BB57,'シフト記号表（従来型・ユニット型共通）'!$C$6:$L$47,10,FALSE))</f>
        <v/>
      </c>
      <c r="BC58" s="1206" t="str">
        <f>IF(BC57="","",VLOOKUP(BC57,'シフト記号表（従来型・ユニット型共通）'!$C$6:$L$47,10,FALSE))</f>
        <v/>
      </c>
      <c r="BD58" s="1217" t="str">
        <f>IF(BD57="","",VLOOKUP(BD57,'シフト記号表（従来型・ユニット型共通）'!$C$6:$L$47,10,FALSE))</f>
        <v/>
      </c>
      <c r="BE58" s="1217" t="str">
        <f>IF(BE57="","",VLOOKUP(BE57,'シフト記号表（従来型・ユニット型共通）'!$C$6:$L$47,10,FALSE))</f>
        <v/>
      </c>
      <c r="BF58" s="1267">
        <f>IF($BI$3="４週",SUM(AA58:BB58),IF($BI$3="暦月",SUM(AA58:BE58),""))</f>
        <v>0</v>
      </c>
      <c r="BG58" s="1276"/>
      <c r="BH58" s="1285">
        <f>IF($BI$3="４週",BF58/4,IF($BI$3="暦月",(BF58/($BI$8/7)),""))</f>
        <v>0</v>
      </c>
      <c r="BI58" s="1276"/>
      <c r="BJ58" s="1297"/>
      <c r="BK58" s="1304"/>
      <c r="BL58" s="1304"/>
      <c r="BM58" s="1304"/>
      <c r="BN58" s="1314"/>
    </row>
    <row r="59" spans="2:66" ht="20.25" customHeight="1">
      <c r="B59" s="1040">
        <f>B57+1</f>
        <v>22</v>
      </c>
      <c r="C59" s="1048"/>
      <c r="D59" s="1055"/>
      <c r="E59" s="1060"/>
      <c r="F59" s="1066"/>
      <c r="G59" s="1077"/>
      <c r="H59" s="1088"/>
      <c r="I59" s="1095"/>
      <c r="J59" s="1100"/>
      <c r="K59" s="1095"/>
      <c r="L59" s="1100"/>
      <c r="M59" s="1109"/>
      <c r="N59" s="1123"/>
      <c r="O59" s="1129"/>
      <c r="P59" s="1145"/>
      <c r="Q59" s="1145"/>
      <c r="R59" s="1088"/>
      <c r="S59" s="1152"/>
      <c r="T59" s="1157"/>
      <c r="U59" s="1157"/>
      <c r="V59" s="1157"/>
      <c r="W59" s="1168"/>
      <c r="X59" s="1178" t="s">
        <v>1147</v>
      </c>
      <c r="Y59" s="1185"/>
      <c r="Z59" s="1196"/>
      <c r="AA59" s="1207"/>
      <c r="AB59" s="1218"/>
      <c r="AC59" s="1218"/>
      <c r="AD59" s="1218"/>
      <c r="AE59" s="1218"/>
      <c r="AF59" s="1218"/>
      <c r="AG59" s="1234"/>
      <c r="AH59" s="1207"/>
      <c r="AI59" s="1218"/>
      <c r="AJ59" s="1218"/>
      <c r="AK59" s="1218"/>
      <c r="AL59" s="1218"/>
      <c r="AM59" s="1218"/>
      <c r="AN59" s="1234"/>
      <c r="AO59" s="1207"/>
      <c r="AP59" s="1218"/>
      <c r="AQ59" s="1218"/>
      <c r="AR59" s="1218"/>
      <c r="AS59" s="1218"/>
      <c r="AT59" s="1218"/>
      <c r="AU59" s="1234"/>
      <c r="AV59" s="1207"/>
      <c r="AW59" s="1218"/>
      <c r="AX59" s="1218"/>
      <c r="AY59" s="1218"/>
      <c r="AZ59" s="1218"/>
      <c r="BA59" s="1218"/>
      <c r="BB59" s="1234"/>
      <c r="BC59" s="1207"/>
      <c r="BD59" s="1218"/>
      <c r="BE59" s="1261"/>
      <c r="BF59" s="1268"/>
      <c r="BG59" s="1277"/>
      <c r="BH59" s="1286"/>
      <c r="BI59" s="1294"/>
      <c r="BJ59" s="1298"/>
      <c r="BK59" s="1305"/>
      <c r="BL59" s="1305"/>
      <c r="BM59" s="1305"/>
      <c r="BN59" s="1315"/>
    </row>
    <row r="60" spans="2:66" ht="20.25" customHeight="1">
      <c r="B60" s="1041"/>
      <c r="C60" s="1047"/>
      <c r="D60" s="1054"/>
      <c r="E60" s="1060"/>
      <c r="F60" s="1066"/>
      <c r="G60" s="1076"/>
      <c r="H60" s="1087"/>
      <c r="I60" s="1095"/>
      <c r="J60" s="1100">
        <f>G59</f>
        <v>0</v>
      </c>
      <c r="K60" s="1095"/>
      <c r="L60" s="1100">
        <f>M59</f>
        <v>0</v>
      </c>
      <c r="M60" s="1108"/>
      <c r="N60" s="1122"/>
      <c r="O60" s="1128"/>
      <c r="P60" s="1144"/>
      <c r="Q60" s="1144"/>
      <c r="R60" s="1087"/>
      <c r="S60" s="1152"/>
      <c r="T60" s="1157"/>
      <c r="U60" s="1157"/>
      <c r="V60" s="1157"/>
      <c r="W60" s="1168"/>
      <c r="X60" s="1177" t="s">
        <v>1148</v>
      </c>
      <c r="Y60" s="1184"/>
      <c r="Z60" s="1195"/>
      <c r="AA60" s="1206" t="str">
        <f>IF(AA59="","",VLOOKUP(AA59,'シフト記号表（従来型・ユニット型共通）'!$C$6:$L$47,10,FALSE))</f>
        <v/>
      </c>
      <c r="AB60" s="1217" t="str">
        <f>IF(AB59="","",VLOOKUP(AB59,'シフト記号表（従来型・ユニット型共通）'!$C$6:$L$47,10,FALSE))</f>
        <v/>
      </c>
      <c r="AC60" s="1217" t="str">
        <f>IF(AC59="","",VLOOKUP(AC59,'シフト記号表（従来型・ユニット型共通）'!$C$6:$L$47,10,FALSE))</f>
        <v/>
      </c>
      <c r="AD60" s="1217" t="str">
        <f>IF(AD59="","",VLOOKUP(AD59,'シフト記号表（従来型・ユニット型共通）'!$C$6:$L$47,10,FALSE))</f>
        <v/>
      </c>
      <c r="AE60" s="1217" t="str">
        <f>IF(AE59="","",VLOOKUP(AE59,'シフト記号表（従来型・ユニット型共通）'!$C$6:$L$47,10,FALSE))</f>
        <v/>
      </c>
      <c r="AF60" s="1217" t="str">
        <f>IF(AF59="","",VLOOKUP(AF59,'シフト記号表（従来型・ユニット型共通）'!$C$6:$L$47,10,FALSE))</f>
        <v/>
      </c>
      <c r="AG60" s="1233" t="str">
        <f>IF(AG59="","",VLOOKUP(AG59,'シフト記号表（従来型・ユニット型共通）'!$C$6:$L$47,10,FALSE))</f>
        <v/>
      </c>
      <c r="AH60" s="1206" t="str">
        <f>IF(AH59="","",VLOOKUP(AH59,'シフト記号表（従来型・ユニット型共通）'!$C$6:$L$47,10,FALSE))</f>
        <v/>
      </c>
      <c r="AI60" s="1217" t="str">
        <f>IF(AI59="","",VLOOKUP(AI59,'シフト記号表（従来型・ユニット型共通）'!$C$6:$L$47,10,FALSE))</f>
        <v/>
      </c>
      <c r="AJ60" s="1217" t="str">
        <f>IF(AJ59="","",VLOOKUP(AJ59,'シフト記号表（従来型・ユニット型共通）'!$C$6:$L$47,10,FALSE))</f>
        <v/>
      </c>
      <c r="AK60" s="1217" t="str">
        <f>IF(AK59="","",VLOOKUP(AK59,'シフト記号表（従来型・ユニット型共通）'!$C$6:$L$47,10,FALSE))</f>
        <v/>
      </c>
      <c r="AL60" s="1217" t="str">
        <f>IF(AL59="","",VLOOKUP(AL59,'シフト記号表（従来型・ユニット型共通）'!$C$6:$L$47,10,FALSE))</f>
        <v/>
      </c>
      <c r="AM60" s="1217" t="str">
        <f>IF(AM59="","",VLOOKUP(AM59,'シフト記号表（従来型・ユニット型共通）'!$C$6:$L$47,10,FALSE))</f>
        <v/>
      </c>
      <c r="AN60" s="1233" t="str">
        <f>IF(AN59="","",VLOOKUP(AN59,'シフト記号表（従来型・ユニット型共通）'!$C$6:$L$47,10,FALSE))</f>
        <v/>
      </c>
      <c r="AO60" s="1206" t="str">
        <f>IF(AO59="","",VLOOKUP(AO59,'シフト記号表（従来型・ユニット型共通）'!$C$6:$L$47,10,FALSE))</f>
        <v/>
      </c>
      <c r="AP60" s="1217" t="str">
        <f>IF(AP59="","",VLOOKUP(AP59,'シフト記号表（従来型・ユニット型共通）'!$C$6:$L$47,10,FALSE))</f>
        <v/>
      </c>
      <c r="AQ60" s="1217" t="str">
        <f>IF(AQ59="","",VLOOKUP(AQ59,'シフト記号表（従来型・ユニット型共通）'!$C$6:$L$47,10,FALSE))</f>
        <v/>
      </c>
      <c r="AR60" s="1217" t="str">
        <f>IF(AR59="","",VLOOKUP(AR59,'シフト記号表（従来型・ユニット型共通）'!$C$6:$L$47,10,FALSE))</f>
        <v/>
      </c>
      <c r="AS60" s="1217" t="str">
        <f>IF(AS59="","",VLOOKUP(AS59,'シフト記号表（従来型・ユニット型共通）'!$C$6:$L$47,10,FALSE))</f>
        <v/>
      </c>
      <c r="AT60" s="1217" t="str">
        <f>IF(AT59="","",VLOOKUP(AT59,'シフト記号表（従来型・ユニット型共通）'!$C$6:$L$47,10,FALSE))</f>
        <v/>
      </c>
      <c r="AU60" s="1233" t="str">
        <f>IF(AU59="","",VLOOKUP(AU59,'シフト記号表（従来型・ユニット型共通）'!$C$6:$L$47,10,FALSE))</f>
        <v/>
      </c>
      <c r="AV60" s="1206" t="str">
        <f>IF(AV59="","",VLOOKUP(AV59,'シフト記号表（従来型・ユニット型共通）'!$C$6:$L$47,10,FALSE))</f>
        <v/>
      </c>
      <c r="AW60" s="1217" t="str">
        <f>IF(AW59="","",VLOOKUP(AW59,'シフト記号表（従来型・ユニット型共通）'!$C$6:$L$47,10,FALSE))</f>
        <v/>
      </c>
      <c r="AX60" s="1217" t="str">
        <f>IF(AX59="","",VLOOKUP(AX59,'シフト記号表（従来型・ユニット型共通）'!$C$6:$L$47,10,FALSE))</f>
        <v/>
      </c>
      <c r="AY60" s="1217" t="str">
        <f>IF(AY59="","",VLOOKUP(AY59,'シフト記号表（従来型・ユニット型共通）'!$C$6:$L$47,10,FALSE))</f>
        <v/>
      </c>
      <c r="AZ60" s="1217" t="str">
        <f>IF(AZ59="","",VLOOKUP(AZ59,'シフト記号表（従来型・ユニット型共通）'!$C$6:$L$47,10,FALSE))</f>
        <v/>
      </c>
      <c r="BA60" s="1217" t="str">
        <f>IF(BA59="","",VLOOKUP(BA59,'シフト記号表（従来型・ユニット型共通）'!$C$6:$L$47,10,FALSE))</f>
        <v/>
      </c>
      <c r="BB60" s="1233" t="str">
        <f>IF(BB59="","",VLOOKUP(BB59,'シフト記号表（従来型・ユニット型共通）'!$C$6:$L$47,10,FALSE))</f>
        <v/>
      </c>
      <c r="BC60" s="1206" t="str">
        <f>IF(BC59="","",VLOOKUP(BC59,'シフト記号表（従来型・ユニット型共通）'!$C$6:$L$47,10,FALSE))</f>
        <v/>
      </c>
      <c r="BD60" s="1217" t="str">
        <f>IF(BD59="","",VLOOKUP(BD59,'シフト記号表（従来型・ユニット型共通）'!$C$6:$L$47,10,FALSE))</f>
        <v/>
      </c>
      <c r="BE60" s="1217" t="str">
        <f>IF(BE59="","",VLOOKUP(BE59,'シフト記号表（従来型・ユニット型共通）'!$C$6:$L$47,10,FALSE))</f>
        <v/>
      </c>
      <c r="BF60" s="1267">
        <f>IF($BI$3="４週",SUM(AA60:BB60),IF($BI$3="暦月",SUM(AA60:BE60),""))</f>
        <v>0</v>
      </c>
      <c r="BG60" s="1276"/>
      <c r="BH60" s="1285">
        <f>IF($BI$3="４週",BF60/4,IF($BI$3="暦月",(BF60/($BI$8/7)),""))</f>
        <v>0</v>
      </c>
      <c r="BI60" s="1276"/>
      <c r="BJ60" s="1297"/>
      <c r="BK60" s="1304"/>
      <c r="BL60" s="1304"/>
      <c r="BM60" s="1304"/>
      <c r="BN60" s="1314"/>
    </row>
    <row r="61" spans="2:66" ht="20.25" customHeight="1">
      <c r="B61" s="1040">
        <f>B59+1</f>
        <v>23</v>
      </c>
      <c r="C61" s="1048"/>
      <c r="D61" s="1055"/>
      <c r="E61" s="1060"/>
      <c r="F61" s="1066"/>
      <c r="G61" s="1077"/>
      <c r="H61" s="1088"/>
      <c r="I61" s="1095"/>
      <c r="J61" s="1100"/>
      <c r="K61" s="1095"/>
      <c r="L61" s="1100"/>
      <c r="M61" s="1109"/>
      <c r="N61" s="1123"/>
      <c r="O61" s="1129"/>
      <c r="P61" s="1145"/>
      <c r="Q61" s="1145"/>
      <c r="R61" s="1088"/>
      <c r="S61" s="1152"/>
      <c r="T61" s="1157"/>
      <c r="U61" s="1157"/>
      <c r="V61" s="1157"/>
      <c r="W61" s="1168"/>
      <c r="X61" s="1178" t="s">
        <v>1147</v>
      </c>
      <c r="Y61" s="1185"/>
      <c r="Z61" s="1196"/>
      <c r="AA61" s="1207"/>
      <c r="AB61" s="1218"/>
      <c r="AC61" s="1218"/>
      <c r="AD61" s="1218"/>
      <c r="AE61" s="1218"/>
      <c r="AF61" s="1218"/>
      <c r="AG61" s="1234"/>
      <c r="AH61" s="1207"/>
      <c r="AI61" s="1218"/>
      <c r="AJ61" s="1218"/>
      <c r="AK61" s="1218"/>
      <c r="AL61" s="1218"/>
      <c r="AM61" s="1218"/>
      <c r="AN61" s="1234"/>
      <c r="AO61" s="1207"/>
      <c r="AP61" s="1218"/>
      <c r="AQ61" s="1218"/>
      <c r="AR61" s="1218"/>
      <c r="AS61" s="1218"/>
      <c r="AT61" s="1218"/>
      <c r="AU61" s="1234"/>
      <c r="AV61" s="1207"/>
      <c r="AW61" s="1218"/>
      <c r="AX61" s="1218"/>
      <c r="AY61" s="1218"/>
      <c r="AZ61" s="1218"/>
      <c r="BA61" s="1218"/>
      <c r="BB61" s="1234"/>
      <c r="BC61" s="1207"/>
      <c r="BD61" s="1218"/>
      <c r="BE61" s="1261"/>
      <c r="BF61" s="1268"/>
      <c r="BG61" s="1277"/>
      <c r="BH61" s="1286"/>
      <c r="BI61" s="1294"/>
      <c r="BJ61" s="1298"/>
      <c r="BK61" s="1305"/>
      <c r="BL61" s="1305"/>
      <c r="BM61" s="1305"/>
      <c r="BN61" s="1315"/>
    </row>
    <row r="62" spans="2:66" ht="20.25" customHeight="1">
      <c r="B62" s="1041"/>
      <c r="C62" s="1047"/>
      <c r="D62" s="1054"/>
      <c r="E62" s="1060"/>
      <c r="F62" s="1066"/>
      <c r="G62" s="1076"/>
      <c r="H62" s="1087"/>
      <c r="I62" s="1095"/>
      <c r="J62" s="1100">
        <f>G61</f>
        <v>0</v>
      </c>
      <c r="K62" s="1095"/>
      <c r="L62" s="1100">
        <f>M61</f>
        <v>0</v>
      </c>
      <c r="M62" s="1108"/>
      <c r="N62" s="1122"/>
      <c r="O62" s="1128"/>
      <c r="P62" s="1144"/>
      <c r="Q62" s="1144"/>
      <c r="R62" s="1087"/>
      <c r="S62" s="1152"/>
      <c r="T62" s="1157"/>
      <c r="U62" s="1157"/>
      <c r="V62" s="1157"/>
      <c r="W62" s="1168"/>
      <c r="X62" s="1177" t="s">
        <v>1148</v>
      </c>
      <c r="Y62" s="1184"/>
      <c r="Z62" s="1195"/>
      <c r="AA62" s="1206" t="str">
        <f>IF(AA61="","",VLOOKUP(AA61,'シフト記号表（従来型・ユニット型共通）'!$C$6:$L$47,10,FALSE))</f>
        <v/>
      </c>
      <c r="AB62" s="1217" t="str">
        <f>IF(AB61="","",VLOOKUP(AB61,'シフト記号表（従来型・ユニット型共通）'!$C$6:$L$47,10,FALSE))</f>
        <v/>
      </c>
      <c r="AC62" s="1217" t="str">
        <f>IF(AC61="","",VLOOKUP(AC61,'シフト記号表（従来型・ユニット型共通）'!$C$6:$L$47,10,FALSE))</f>
        <v/>
      </c>
      <c r="AD62" s="1217" t="str">
        <f>IF(AD61="","",VLOOKUP(AD61,'シフト記号表（従来型・ユニット型共通）'!$C$6:$L$47,10,FALSE))</f>
        <v/>
      </c>
      <c r="AE62" s="1217" t="str">
        <f>IF(AE61="","",VLOOKUP(AE61,'シフト記号表（従来型・ユニット型共通）'!$C$6:$L$47,10,FALSE))</f>
        <v/>
      </c>
      <c r="AF62" s="1217" t="str">
        <f>IF(AF61="","",VLOOKUP(AF61,'シフト記号表（従来型・ユニット型共通）'!$C$6:$L$47,10,FALSE))</f>
        <v/>
      </c>
      <c r="AG62" s="1233" t="str">
        <f>IF(AG61="","",VLOOKUP(AG61,'シフト記号表（従来型・ユニット型共通）'!$C$6:$L$47,10,FALSE))</f>
        <v/>
      </c>
      <c r="AH62" s="1206" t="str">
        <f>IF(AH61="","",VLOOKUP(AH61,'シフト記号表（従来型・ユニット型共通）'!$C$6:$L$47,10,FALSE))</f>
        <v/>
      </c>
      <c r="AI62" s="1217" t="str">
        <f>IF(AI61="","",VLOOKUP(AI61,'シフト記号表（従来型・ユニット型共通）'!$C$6:$L$47,10,FALSE))</f>
        <v/>
      </c>
      <c r="AJ62" s="1217" t="str">
        <f>IF(AJ61="","",VLOOKUP(AJ61,'シフト記号表（従来型・ユニット型共通）'!$C$6:$L$47,10,FALSE))</f>
        <v/>
      </c>
      <c r="AK62" s="1217" t="str">
        <f>IF(AK61="","",VLOOKUP(AK61,'シフト記号表（従来型・ユニット型共通）'!$C$6:$L$47,10,FALSE))</f>
        <v/>
      </c>
      <c r="AL62" s="1217" t="str">
        <f>IF(AL61="","",VLOOKUP(AL61,'シフト記号表（従来型・ユニット型共通）'!$C$6:$L$47,10,FALSE))</f>
        <v/>
      </c>
      <c r="AM62" s="1217" t="str">
        <f>IF(AM61="","",VLOOKUP(AM61,'シフト記号表（従来型・ユニット型共通）'!$C$6:$L$47,10,FALSE))</f>
        <v/>
      </c>
      <c r="AN62" s="1233" t="str">
        <f>IF(AN61="","",VLOOKUP(AN61,'シフト記号表（従来型・ユニット型共通）'!$C$6:$L$47,10,FALSE))</f>
        <v/>
      </c>
      <c r="AO62" s="1206" t="str">
        <f>IF(AO61="","",VLOOKUP(AO61,'シフト記号表（従来型・ユニット型共通）'!$C$6:$L$47,10,FALSE))</f>
        <v/>
      </c>
      <c r="AP62" s="1217" t="str">
        <f>IF(AP61="","",VLOOKUP(AP61,'シフト記号表（従来型・ユニット型共通）'!$C$6:$L$47,10,FALSE))</f>
        <v/>
      </c>
      <c r="AQ62" s="1217" t="str">
        <f>IF(AQ61="","",VLOOKUP(AQ61,'シフト記号表（従来型・ユニット型共通）'!$C$6:$L$47,10,FALSE))</f>
        <v/>
      </c>
      <c r="AR62" s="1217" t="str">
        <f>IF(AR61="","",VLOOKUP(AR61,'シフト記号表（従来型・ユニット型共通）'!$C$6:$L$47,10,FALSE))</f>
        <v/>
      </c>
      <c r="AS62" s="1217" t="str">
        <f>IF(AS61="","",VLOOKUP(AS61,'シフト記号表（従来型・ユニット型共通）'!$C$6:$L$47,10,FALSE))</f>
        <v/>
      </c>
      <c r="AT62" s="1217" t="str">
        <f>IF(AT61="","",VLOOKUP(AT61,'シフト記号表（従来型・ユニット型共通）'!$C$6:$L$47,10,FALSE))</f>
        <v/>
      </c>
      <c r="AU62" s="1233" t="str">
        <f>IF(AU61="","",VLOOKUP(AU61,'シフト記号表（従来型・ユニット型共通）'!$C$6:$L$47,10,FALSE))</f>
        <v/>
      </c>
      <c r="AV62" s="1206" t="str">
        <f>IF(AV61="","",VLOOKUP(AV61,'シフト記号表（従来型・ユニット型共通）'!$C$6:$L$47,10,FALSE))</f>
        <v/>
      </c>
      <c r="AW62" s="1217" t="str">
        <f>IF(AW61="","",VLOOKUP(AW61,'シフト記号表（従来型・ユニット型共通）'!$C$6:$L$47,10,FALSE))</f>
        <v/>
      </c>
      <c r="AX62" s="1217" t="str">
        <f>IF(AX61="","",VLOOKUP(AX61,'シフト記号表（従来型・ユニット型共通）'!$C$6:$L$47,10,FALSE))</f>
        <v/>
      </c>
      <c r="AY62" s="1217" t="str">
        <f>IF(AY61="","",VLOOKUP(AY61,'シフト記号表（従来型・ユニット型共通）'!$C$6:$L$47,10,FALSE))</f>
        <v/>
      </c>
      <c r="AZ62" s="1217" t="str">
        <f>IF(AZ61="","",VLOOKUP(AZ61,'シフト記号表（従来型・ユニット型共通）'!$C$6:$L$47,10,FALSE))</f>
        <v/>
      </c>
      <c r="BA62" s="1217" t="str">
        <f>IF(BA61="","",VLOOKUP(BA61,'シフト記号表（従来型・ユニット型共通）'!$C$6:$L$47,10,FALSE))</f>
        <v/>
      </c>
      <c r="BB62" s="1233" t="str">
        <f>IF(BB61="","",VLOOKUP(BB61,'シフト記号表（従来型・ユニット型共通）'!$C$6:$L$47,10,FALSE))</f>
        <v/>
      </c>
      <c r="BC62" s="1206" t="str">
        <f>IF(BC61="","",VLOOKUP(BC61,'シフト記号表（従来型・ユニット型共通）'!$C$6:$L$47,10,FALSE))</f>
        <v/>
      </c>
      <c r="BD62" s="1217" t="str">
        <f>IF(BD61="","",VLOOKUP(BD61,'シフト記号表（従来型・ユニット型共通）'!$C$6:$L$47,10,FALSE))</f>
        <v/>
      </c>
      <c r="BE62" s="1217" t="str">
        <f>IF(BE61="","",VLOOKUP(BE61,'シフト記号表（従来型・ユニット型共通）'!$C$6:$L$47,10,FALSE))</f>
        <v/>
      </c>
      <c r="BF62" s="1267">
        <f>IF($BI$3="４週",SUM(AA62:BB62),IF($BI$3="暦月",SUM(AA62:BE62),""))</f>
        <v>0</v>
      </c>
      <c r="BG62" s="1276"/>
      <c r="BH62" s="1285">
        <f>IF($BI$3="４週",BF62/4,IF($BI$3="暦月",(BF62/($BI$8/7)),""))</f>
        <v>0</v>
      </c>
      <c r="BI62" s="1276"/>
      <c r="BJ62" s="1297"/>
      <c r="BK62" s="1304"/>
      <c r="BL62" s="1304"/>
      <c r="BM62" s="1304"/>
      <c r="BN62" s="1314"/>
    </row>
    <row r="63" spans="2:66" ht="20.25" customHeight="1">
      <c r="B63" s="1040">
        <f>B61+1</f>
        <v>24</v>
      </c>
      <c r="C63" s="1048"/>
      <c r="D63" s="1055"/>
      <c r="E63" s="1060"/>
      <c r="F63" s="1066"/>
      <c r="G63" s="1077"/>
      <c r="H63" s="1088"/>
      <c r="I63" s="1095"/>
      <c r="J63" s="1100"/>
      <c r="K63" s="1095"/>
      <c r="L63" s="1100"/>
      <c r="M63" s="1109"/>
      <c r="N63" s="1123"/>
      <c r="O63" s="1129"/>
      <c r="P63" s="1145"/>
      <c r="Q63" s="1145"/>
      <c r="R63" s="1088"/>
      <c r="S63" s="1152"/>
      <c r="T63" s="1157"/>
      <c r="U63" s="1157"/>
      <c r="V63" s="1157"/>
      <c r="W63" s="1168"/>
      <c r="X63" s="1178" t="s">
        <v>1147</v>
      </c>
      <c r="Y63" s="1185"/>
      <c r="Z63" s="1196"/>
      <c r="AA63" s="1207"/>
      <c r="AB63" s="1218"/>
      <c r="AC63" s="1218"/>
      <c r="AD63" s="1218"/>
      <c r="AE63" s="1218"/>
      <c r="AF63" s="1218"/>
      <c r="AG63" s="1234"/>
      <c r="AH63" s="1207"/>
      <c r="AI63" s="1218"/>
      <c r="AJ63" s="1218"/>
      <c r="AK63" s="1218"/>
      <c r="AL63" s="1218"/>
      <c r="AM63" s="1218"/>
      <c r="AN63" s="1234"/>
      <c r="AO63" s="1207"/>
      <c r="AP63" s="1218"/>
      <c r="AQ63" s="1218"/>
      <c r="AR63" s="1218"/>
      <c r="AS63" s="1218"/>
      <c r="AT63" s="1218"/>
      <c r="AU63" s="1234"/>
      <c r="AV63" s="1207"/>
      <c r="AW63" s="1218"/>
      <c r="AX63" s="1218"/>
      <c r="AY63" s="1218"/>
      <c r="AZ63" s="1218"/>
      <c r="BA63" s="1218"/>
      <c r="BB63" s="1234"/>
      <c r="BC63" s="1207"/>
      <c r="BD63" s="1218"/>
      <c r="BE63" s="1261"/>
      <c r="BF63" s="1268"/>
      <c r="BG63" s="1277"/>
      <c r="BH63" s="1286"/>
      <c r="BI63" s="1294"/>
      <c r="BJ63" s="1298"/>
      <c r="BK63" s="1305"/>
      <c r="BL63" s="1305"/>
      <c r="BM63" s="1305"/>
      <c r="BN63" s="1315"/>
    </row>
    <row r="64" spans="2:66" ht="20.25" customHeight="1">
      <c r="B64" s="1041"/>
      <c r="C64" s="1047"/>
      <c r="D64" s="1054"/>
      <c r="E64" s="1060"/>
      <c r="F64" s="1066"/>
      <c r="G64" s="1076"/>
      <c r="H64" s="1087"/>
      <c r="I64" s="1095"/>
      <c r="J64" s="1100">
        <f>G63</f>
        <v>0</v>
      </c>
      <c r="K64" s="1095"/>
      <c r="L64" s="1100">
        <f>M63</f>
        <v>0</v>
      </c>
      <c r="M64" s="1108"/>
      <c r="N64" s="1122"/>
      <c r="O64" s="1128"/>
      <c r="P64" s="1144"/>
      <c r="Q64" s="1144"/>
      <c r="R64" s="1087"/>
      <c r="S64" s="1152"/>
      <c r="T64" s="1157"/>
      <c r="U64" s="1157"/>
      <c r="V64" s="1157"/>
      <c r="W64" s="1168"/>
      <c r="X64" s="1177" t="s">
        <v>1148</v>
      </c>
      <c r="Y64" s="1184"/>
      <c r="Z64" s="1195"/>
      <c r="AA64" s="1206" t="str">
        <f>IF(AA63="","",VLOOKUP(AA63,'シフト記号表（従来型・ユニット型共通）'!$C$6:$L$47,10,FALSE))</f>
        <v/>
      </c>
      <c r="AB64" s="1217" t="str">
        <f>IF(AB63="","",VLOOKUP(AB63,'シフト記号表（従来型・ユニット型共通）'!$C$6:$L$47,10,FALSE))</f>
        <v/>
      </c>
      <c r="AC64" s="1217" t="str">
        <f>IF(AC63="","",VLOOKUP(AC63,'シフト記号表（従来型・ユニット型共通）'!$C$6:$L$47,10,FALSE))</f>
        <v/>
      </c>
      <c r="AD64" s="1217" t="str">
        <f>IF(AD63="","",VLOOKUP(AD63,'シフト記号表（従来型・ユニット型共通）'!$C$6:$L$47,10,FALSE))</f>
        <v/>
      </c>
      <c r="AE64" s="1217" t="str">
        <f>IF(AE63="","",VLOOKUP(AE63,'シフト記号表（従来型・ユニット型共通）'!$C$6:$L$47,10,FALSE))</f>
        <v/>
      </c>
      <c r="AF64" s="1217" t="str">
        <f>IF(AF63="","",VLOOKUP(AF63,'シフト記号表（従来型・ユニット型共通）'!$C$6:$L$47,10,FALSE))</f>
        <v/>
      </c>
      <c r="AG64" s="1233" t="str">
        <f>IF(AG63="","",VLOOKUP(AG63,'シフト記号表（従来型・ユニット型共通）'!$C$6:$L$47,10,FALSE))</f>
        <v/>
      </c>
      <c r="AH64" s="1206" t="str">
        <f>IF(AH63="","",VLOOKUP(AH63,'シフト記号表（従来型・ユニット型共通）'!$C$6:$L$47,10,FALSE))</f>
        <v/>
      </c>
      <c r="AI64" s="1217" t="str">
        <f>IF(AI63="","",VLOOKUP(AI63,'シフト記号表（従来型・ユニット型共通）'!$C$6:$L$47,10,FALSE))</f>
        <v/>
      </c>
      <c r="AJ64" s="1217" t="str">
        <f>IF(AJ63="","",VLOOKUP(AJ63,'シフト記号表（従来型・ユニット型共通）'!$C$6:$L$47,10,FALSE))</f>
        <v/>
      </c>
      <c r="AK64" s="1217" t="str">
        <f>IF(AK63="","",VLOOKUP(AK63,'シフト記号表（従来型・ユニット型共通）'!$C$6:$L$47,10,FALSE))</f>
        <v/>
      </c>
      <c r="AL64" s="1217" t="str">
        <f>IF(AL63="","",VLOOKUP(AL63,'シフト記号表（従来型・ユニット型共通）'!$C$6:$L$47,10,FALSE))</f>
        <v/>
      </c>
      <c r="AM64" s="1217" t="str">
        <f>IF(AM63="","",VLOOKUP(AM63,'シフト記号表（従来型・ユニット型共通）'!$C$6:$L$47,10,FALSE))</f>
        <v/>
      </c>
      <c r="AN64" s="1233" t="str">
        <f>IF(AN63="","",VLOOKUP(AN63,'シフト記号表（従来型・ユニット型共通）'!$C$6:$L$47,10,FALSE))</f>
        <v/>
      </c>
      <c r="AO64" s="1206" t="str">
        <f>IF(AO63="","",VLOOKUP(AO63,'シフト記号表（従来型・ユニット型共通）'!$C$6:$L$47,10,FALSE))</f>
        <v/>
      </c>
      <c r="AP64" s="1217" t="str">
        <f>IF(AP63="","",VLOOKUP(AP63,'シフト記号表（従来型・ユニット型共通）'!$C$6:$L$47,10,FALSE))</f>
        <v/>
      </c>
      <c r="AQ64" s="1217" t="str">
        <f>IF(AQ63="","",VLOOKUP(AQ63,'シフト記号表（従来型・ユニット型共通）'!$C$6:$L$47,10,FALSE))</f>
        <v/>
      </c>
      <c r="AR64" s="1217" t="str">
        <f>IF(AR63="","",VLOOKUP(AR63,'シフト記号表（従来型・ユニット型共通）'!$C$6:$L$47,10,FALSE))</f>
        <v/>
      </c>
      <c r="AS64" s="1217" t="str">
        <f>IF(AS63="","",VLOOKUP(AS63,'シフト記号表（従来型・ユニット型共通）'!$C$6:$L$47,10,FALSE))</f>
        <v/>
      </c>
      <c r="AT64" s="1217" t="str">
        <f>IF(AT63="","",VLOOKUP(AT63,'シフト記号表（従来型・ユニット型共通）'!$C$6:$L$47,10,FALSE))</f>
        <v/>
      </c>
      <c r="AU64" s="1233" t="str">
        <f>IF(AU63="","",VLOOKUP(AU63,'シフト記号表（従来型・ユニット型共通）'!$C$6:$L$47,10,FALSE))</f>
        <v/>
      </c>
      <c r="AV64" s="1206" t="str">
        <f>IF(AV63="","",VLOOKUP(AV63,'シフト記号表（従来型・ユニット型共通）'!$C$6:$L$47,10,FALSE))</f>
        <v/>
      </c>
      <c r="AW64" s="1217" t="str">
        <f>IF(AW63="","",VLOOKUP(AW63,'シフト記号表（従来型・ユニット型共通）'!$C$6:$L$47,10,FALSE))</f>
        <v/>
      </c>
      <c r="AX64" s="1217" t="str">
        <f>IF(AX63="","",VLOOKUP(AX63,'シフト記号表（従来型・ユニット型共通）'!$C$6:$L$47,10,FALSE))</f>
        <v/>
      </c>
      <c r="AY64" s="1217" t="str">
        <f>IF(AY63="","",VLOOKUP(AY63,'シフト記号表（従来型・ユニット型共通）'!$C$6:$L$47,10,FALSE))</f>
        <v/>
      </c>
      <c r="AZ64" s="1217" t="str">
        <f>IF(AZ63="","",VLOOKUP(AZ63,'シフト記号表（従来型・ユニット型共通）'!$C$6:$L$47,10,FALSE))</f>
        <v/>
      </c>
      <c r="BA64" s="1217" t="str">
        <f>IF(BA63="","",VLOOKUP(BA63,'シフト記号表（従来型・ユニット型共通）'!$C$6:$L$47,10,FALSE))</f>
        <v/>
      </c>
      <c r="BB64" s="1233" t="str">
        <f>IF(BB63="","",VLOOKUP(BB63,'シフト記号表（従来型・ユニット型共通）'!$C$6:$L$47,10,FALSE))</f>
        <v/>
      </c>
      <c r="BC64" s="1206" t="str">
        <f>IF(BC63="","",VLOOKUP(BC63,'シフト記号表（従来型・ユニット型共通）'!$C$6:$L$47,10,FALSE))</f>
        <v/>
      </c>
      <c r="BD64" s="1217" t="str">
        <f>IF(BD63="","",VLOOKUP(BD63,'シフト記号表（従来型・ユニット型共通）'!$C$6:$L$47,10,FALSE))</f>
        <v/>
      </c>
      <c r="BE64" s="1217" t="str">
        <f>IF(BE63="","",VLOOKUP(BE63,'シフト記号表（従来型・ユニット型共通）'!$C$6:$L$47,10,FALSE))</f>
        <v/>
      </c>
      <c r="BF64" s="1267">
        <f>IF($BI$3="４週",SUM(AA64:BB64),IF($BI$3="暦月",SUM(AA64:BE64),""))</f>
        <v>0</v>
      </c>
      <c r="BG64" s="1276"/>
      <c r="BH64" s="1285">
        <f>IF($BI$3="４週",BF64/4,IF($BI$3="暦月",(BF64/($BI$8/7)),""))</f>
        <v>0</v>
      </c>
      <c r="BI64" s="1276"/>
      <c r="BJ64" s="1297"/>
      <c r="BK64" s="1304"/>
      <c r="BL64" s="1304"/>
      <c r="BM64" s="1304"/>
      <c r="BN64" s="1314"/>
    </row>
    <row r="65" spans="2:66" ht="20.25" customHeight="1">
      <c r="B65" s="1040">
        <f>B63+1</f>
        <v>25</v>
      </c>
      <c r="C65" s="1048"/>
      <c r="D65" s="1055"/>
      <c r="E65" s="1060"/>
      <c r="F65" s="1066"/>
      <c r="G65" s="1077"/>
      <c r="H65" s="1088"/>
      <c r="I65" s="1095"/>
      <c r="J65" s="1100"/>
      <c r="K65" s="1095"/>
      <c r="L65" s="1100"/>
      <c r="M65" s="1109"/>
      <c r="N65" s="1123"/>
      <c r="O65" s="1129"/>
      <c r="P65" s="1145"/>
      <c r="Q65" s="1145"/>
      <c r="R65" s="1088"/>
      <c r="S65" s="1152"/>
      <c r="T65" s="1157"/>
      <c r="U65" s="1157"/>
      <c r="V65" s="1157"/>
      <c r="W65" s="1168"/>
      <c r="X65" s="1178" t="s">
        <v>1147</v>
      </c>
      <c r="Y65" s="1185"/>
      <c r="Z65" s="1196"/>
      <c r="AA65" s="1207"/>
      <c r="AB65" s="1218"/>
      <c r="AC65" s="1218"/>
      <c r="AD65" s="1218"/>
      <c r="AE65" s="1218"/>
      <c r="AF65" s="1218"/>
      <c r="AG65" s="1234"/>
      <c r="AH65" s="1207"/>
      <c r="AI65" s="1218"/>
      <c r="AJ65" s="1218"/>
      <c r="AK65" s="1218"/>
      <c r="AL65" s="1218"/>
      <c r="AM65" s="1218"/>
      <c r="AN65" s="1234"/>
      <c r="AO65" s="1207"/>
      <c r="AP65" s="1218"/>
      <c r="AQ65" s="1218"/>
      <c r="AR65" s="1218"/>
      <c r="AS65" s="1218"/>
      <c r="AT65" s="1218"/>
      <c r="AU65" s="1234"/>
      <c r="AV65" s="1207"/>
      <c r="AW65" s="1218"/>
      <c r="AX65" s="1218"/>
      <c r="AY65" s="1218"/>
      <c r="AZ65" s="1218"/>
      <c r="BA65" s="1218"/>
      <c r="BB65" s="1234"/>
      <c r="BC65" s="1207"/>
      <c r="BD65" s="1218"/>
      <c r="BE65" s="1261"/>
      <c r="BF65" s="1268"/>
      <c r="BG65" s="1277"/>
      <c r="BH65" s="1286"/>
      <c r="BI65" s="1294"/>
      <c r="BJ65" s="1298"/>
      <c r="BK65" s="1305"/>
      <c r="BL65" s="1305"/>
      <c r="BM65" s="1305"/>
      <c r="BN65" s="1315"/>
    </row>
    <row r="66" spans="2:66" ht="20.25" customHeight="1">
      <c r="B66" s="1041"/>
      <c r="C66" s="1047"/>
      <c r="D66" s="1054"/>
      <c r="E66" s="1060"/>
      <c r="F66" s="1066"/>
      <c r="G66" s="1076"/>
      <c r="H66" s="1087"/>
      <c r="I66" s="1095"/>
      <c r="J66" s="1100">
        <f>G65</f>
        <v>0</v>
      </c>
      <c r="K66" s="1095"/>
      <c r="L66" s="1100">
        <f>M65</f>
        <v>0</v>
      </c>
      <c r="M66" s="1108"/>
      <c r="N66" s="1122"/>
      <c r="O66" s="1128"/>
      <c r="P66" s="1144"/>
      <c r="Q66" s="1144"/>
      <c r="R66" s="1087"/>
      <c r="S66" s="1152"/>
      <c r="T66" s="1157"/>
      <c r="U66" s="1157"/>
      <c r="V66" s="1157"/>
      <c r="W66" s="1168"/>
      <c r="X66" s="1177" t="s">
        <v>1148</v>
      </c>
      <c r="Y66" s="1184"/>
      <c r="Z66" s="1195"/>
      <c r="AA66" s="1206" t="str">
        <f>IF(AA65="","",VLOOKUP(AA65,'シフト記号表（従来型・ユニット型共通）'!$C$6:$L$47,10,FALSE))</f>
        <v/>
      </c>
      <c r="AB66" s="1217" t="str">
        <f>IF(AB65="","",VLOOKUP(AB65,'シフト記号表（従来型・ユニット型共通）'!$C$6:$L$47,10,FALSE))</f>
        <v/>
      </c>
      <c r="AC66" s="1217" t="str">
        <f>IF(AC65="","",VLOOKUP(AC65,'シフト記号表（従来型・ユニット型共通）'!$C$6:$L$47,10,FALSE))</f>
        <v/>
      </c>
      <c r="AD66" s="1217" t="str">
        <f>IF(AD65="","",VLOOKUP(AD65,'シフト記号表（従来型・ユニット型共通）'!$C$6:$L$47,10,FALSE))</f>
        <v/>
      </c>
      <c r="AE66" s="1217" t="str">
        <f>IF(AE65="","",VLOOKUP(AE65,'シフト記号表（従来型・ユニット型共通）'!$C$6:$L$47,10,FALSE))</f>
        <v/>
      </c>
      <c r="AF66" s="1217" t="str">
        <f>IF(AF65="","",VLOOKUP(AF65,'シフト記号表（従来型・ユニット型共通）'!$C$6:$L$47,10,FALSE))</f>
        <v/>
      </c>
      <c r="AG66" s="1233" t="str">
        <f>IF(AG65="","",VLOOKUP(AG65,'シフト記号表（従来型・ユニット型共通）'!$C$6:$L$47,10,FALSE))</f>
        <v/>
      </c>
      <c r="AH66" s="1206" t="str">
        <f>IF(AH65="","",VLOOKUP(AH65,'シフト記号表（従来型・ユニット型共通）'!$C$6:$L$47,10,FALSE))</f>
        <v/>
      </c>
      <c r="AI66" s="1217" t="str">
        <f>IF(AI65="","",VLOOKUP(AI65,'シフト記号表（従来型・ユニット型共通）'!$C$6:$L$47,10,FALSE))</f>
        <v/>
      </c>
      <c r="AJ66" s="1217" t="str">
        <f>IF(AJ65="","",VLOOKUP(AJ65,'シフト記号表（従来型・ユニット型共通）'!$C$6:$L$47,10,FALSE))</f>
        <v/>
      </c>
      <c r="AK66" s="1217" t="str">
        <f>IF(AK65="","",VLOOKUP(AK65,'シフト記号表（従来型・ユニット型共通）'!$C$6:$L$47,10,FALSE))</f>
        <v/>
      </c>
      <c r="AL66" s="1217" t="str">
        <f>IF(AL65="","",VLOOKUP(AL65,'シフト記号表（従来型・ユニット型共通）'!$C$6:$L$47,10,FALSE))</f>
        <v/>
      </c>
      <c r="AM66" s="1217" t="str">
        <f>IF(AM65="","",VLOOKUP(AM65,'シフト記号表（従来型・ユニット型共通）'!$C$6:$L$47,10,FALSE))</f>
        <v/>
      </c>
      <c r="AN66" s="1233" t="str">
        <f>IF(AN65="","",VLOOKUP(AN65,'シフト記号表（従来型・ユニット型共通）'!$C$6:$L$47,10,FALSE))</f>
        <v/>
      </c>
      <c r="AO66" s="1206" t="str">
        <f>IF(AO65="","",VLOOKUP(AO65,'シフト記号表（従来型・ユニット型共通）'!$C$6:$L$47,10,FALSE))</f>
        <v/>
      </c>
      <c r="AP66" s="1217" t="str">
        <f>IF(AP65="","",VLOOKUP(AP65,'シフト記号表（従来型・ユニット型共通）'!$C$6:$L$47,10,FALSE))</f>
        <v/>
      </c>
      <c r="AQ66" s="1217" t="str">
        <f>IF(AQ65="","",VLOOKUP(AQ65,'シフト記号表（従来型・ユニット型共通）'!$C$6:$L$47,10,FALSE))</f>
        <v/>
      </c>
      <c r="AR66" s="1217" t="str">
        <f>IF(AR65="","",VLOOKUP(AR65,'シフト記号表（従来型・ユニット型共通）'!$C$6:$L$47,10,FALSE))</f>
        <v/>
      </c>
      <c r="AS66" s="1217" t="str">
        <f>IF(AS65="","",VLOOKUP(AS65,'シフト記号表（従来型・ユニット型共通）'!$C$6:$L$47,10,FALSE))</f>
        <v/>
      </c>
      <c r="AT66" s="1217" t="str">
        <f>IF(AT65="","",VLOOKUP(AT65,'シフト記号表（従来型・ユニット型共通）'!$C$6:$L$47,10,FALSE))</f>
        <v/>
      </c>
      <c r="AU66" s="1233" t="str">
        <f>IF(AU65="","",VLOOKUP(AU65,'シフト記号表（従来型・ユニット型共通）'!$C$6:$L$47,10,FALSE))</f>
        <v/>
      </c>
      <c r="AV66" s="1206" t="str">
        <f>IF(AV65="","",VLOOKUP(AV65,'シフト記号表（従来型・ユニット型共通）'!$C$6:$L$47,10,FALSE))</f>
        <v/>
      </c>
      <c r="AW66" s="1217" t="str">
        <f>IF(AW65="","",VLOOKUP(AW65,'シフト記号表（従来型・ユニット型共通）'!$C$6:$L$47,10,FALSE))</f>
        <v/>
      </c>
      <c r="AX66" s="1217" t="str">
        <f>IF(AX65="","",VLOOKUP(AX65,'シフト記号表（従来型・ユニット型共通）'!$C$6:$L$47,10,FALSE))</f>
        <v/>
      </c>
      <c r="AY66" s="1217" t="str">
        <f>IF(AY65="","",VLOOKUP(AY65,'シフト記号表（従来型・ユニット型共通）'!$C$6:$L$47,10,FALSE))</f>
        <v/>
      </c>
      <c r="AZ66" s="1217" t="str">
        <f>IF(AZ65="","",VLOOKUP(AZ65,'シフト記号表（従来型・ユニット型共通）'!$C$6:$L$47,10,FALSE))</f>
        <v/>
      </c>
      <c r="BA66" s="1217" t="str">
        <f>IF(BA65="","",VLOOKUP(BA65,'シフト記号表（従来型・ユニット型共通）'!$C$6:$L$47,10,FALSE))</f>
        <v/>
      </c>
      <c r="BB66" s="1233" t="str">
        <f>IF(BB65="","",VLOOKUP(BB65,'シフト記号表（従来型・ユニット型共通）'!$C$6:$L$47,10,FALSE))</f>
        <v/>
      </c>
      <c r="BC66" s="1206" t="str">
        <f>IF(BC65="","",VLOOKUP(BC65,'シフト記号表（従来型・ユニット型共通）'!$C$6:$L$47,10,FALSE))</f>
        <v/>
      </c>
      <c r="BD66" s="1217" t="str">
        <f>IF(BD65="","",VLOOKUP(BD65,'シフト記号表（従来型・ユニット型共通）'!$C$6:$L$47,10,FALSE))</f>
        <v/>
      </c>
      <c r="BE66" s="1217" t="str">
        <f>IF(BE65="","",VLOOKUP(BE65,'シフト記号表（従来型・ユニット型共通）'!$C$6:$L$47,10,FALSE))</f>
        <v/>
      </c>
      <c r="BF66" s="1267">
        <f>IF($BI$3="４週",SUM(AA66:BB66),IF($BI$3="暦月",SUM(AA66:BE66),""))</f>
        <v>0</v>
      </c>
      <c r="BG66" s="1276"/>
      <c r="BH66" s="1285">
        <f>IF($BI$3="４週",BF66/4,IF($BI$3="暦月",(BF66/($BI$8/7)),""))</f>
        <v>0</v>
      </c>
      <c r="BI66" s="1276"/>
      <c r="BJ66" s="1297"/>
      <c r="BK66" s="1304"/>
      <c r="BL66" s="1304"/>
      <c r="BM66" s="1304"/>
      <c r="BN66" s="1314"/>
    </row>
    <row r="67" spans="2:66" ht="20.25" customHeight="1">
      <c r="B67" s="1040">
        <f>B65+1</f>
        <v>26</v>
      </c>
      <c r="C67" s="1048"/>
      <c r="D67" s="1055"/>
      <c r="E67" s="1060"/>
      <c r="F67" s="1066"/>
      <c r="G67" s="1077"/>
      <c r="H67" s="1088"/>
      <c r="I67" s="1095"/>
      <c r="J67" s="1100"/>
      <c r="K67" s="1095"/>
      <c r="L67" s="1100"/>
      <c r="M67" s="1109"/>
      <c r="N67" s="1123"/>
      <c r="O67" s="1129"/>
      <c r="P67" s="1145"/>
      <c r="Q67" s="1145"/>
      <c r="R67" s="1088"/>
      <c r="S67" s="1152"/>
      <c r="T67" s="1157"/>
      <c r="U67" s="1157"/>
      <c r="V67" s="1157"/>
      <c r="W67" s="1168"/>
      <c r="X67" s="1178" t="s">
        <v>1147</v>
      </c>
      <c r="Y67" s="1185"/>
      <c r="Z67" s="1196"/>
      <c r="AA67" s="1207"/>
      <c r="AB67" s="1218"/>
      <c r="AC67" s="1218"/>
      <c r="AD67" s="1218"/>
      <c r="AE67" s="1218"/>
      <c r="AF67" s="1218"/>
      <c r="AG67" s="1234"/>
      <c r="AH67" s="1207"/>
      <c r="AI67" s="1218"/>
      <c r="AJ67" s="1218"/>
      <c r="AK67" s="1218"/>
      <c r="AL67" s="1218"/>
      <c r="AM67" s="1218"/>
      <c r="AN67" s="1234"/>
      <c r="AO67" s="1207"/>
      <c r="AP67" s="1218"/>
      <c r="AQ67" s="1218"/>
      <c r="AR67" s="1218"/>
      <c r="AS67" s="1218"/>
      <c r="AT67" s="1218"/>
      <c r="AU67" s="1234"/>
      <c r="AV67" s="1207"/>
      <c r="AW67" s="1218"/>
      <c r="AX67" s="1218"/>
      <c r="AY67" s="1218"/>
      <c r="AZ67" s="1218"/>
      <c r="BA67" s="1218"/>
      <c r="BB67" s="1234"/>
      <c r="BC67" s="1207"/>
      <c r="BD67" s="1218"/>
      <c r="BE67" s="1261"/>
      <c r="BF67" s="1268"/>
      <c r="BG67" s="1277"/>
      <c r="BH67" s="1286"/>
      <c r="BI67" s="1294"/>
      <c r="BJ67" s="1298"/>
      <c r="BK67" s="1305"/>
      <c r="BL67" s="1305"/>
      <c r="BM67" s="1305"/>
      <c r="BN67" s="1315"/>
    </row>
    <row r="68" spans="2:66" ht="20.25" customHeight="1">
      <c r="B68" s="1041"/>
      <c r="C68" s="1047"/>
      <c r="D68" s="1054"/>
      <c r="E68" s="1060"/>
      <c r="F68" s="1066"/>
      <c r="G68" s="1076"/>
      <c r="H68" s="1087"/>
      <c r="I68" s="1095"/>
      <c r="J68" s="1100">
        <f>G67</f>
        <v>0</v>
      </c>
      <c r="K68" s="1095"/>
      <c r="L68" s="1100">
        <f>M67</f>
        <v>0</v>
      </c>
      <c r="M68" s="1108"/>
      <c r="N68" s="1122"/>
      <c r="O68" s="1128"/>
      <c r="P68" s="1144"/>
      <c r="Q68" s="1144"/>
      <c r="R68" s="1087"/>
      <c r="S68" s="1152"/>
      <c r="T68" s="1157"/>
      <c r="U68" s="1157"/>
      <c r="V68" s="1157"/>
      <c r="W68" s="1168"/>
      <c r="X68" s="1177" t="s">
        <v>1148</v>
      </c>
      <c r="Y68" s="1184"/>
      <c r="Z68" s="1195"/>
      <c r="AA68" s="1206" t="str">
        <f>IF(AA67="","",VLOOKUP(AA67,'シフト記号表（従来型・ユニット型共通）'!$C$6:$L$47,10,FALSE))</f>
        <v/>
      </c>
      <c r="AB68" s="1217" t="str">
        <f>IF(AB67="","",VLOOKUP(AB67,'シフト記号表（従来型・ユニット型共通）'!$C$6:$L$47,10,FALSE))</f>
        <v/>
      </c>
      <c r="AC68" s="1217" t="str">
        <f>IF(AC67="","",VLOOKUP(AC67,'シフト記号表（従来型・ユニット型共通）'!$C$6:$L$47,10,FALSE))</f>
        <v/>
      </c>
      <c r="AD68" s="1217" t="str">
        <f>IF(AD67="","",VLOOKUP(AD67,'シフト記号表（従来型・ユニット型共通）'!$C$6:$L$47,10,FALSE))</f>
        <v/>
      </c>
      <c r="AE68" s="1217" t="str">
        <f>IF(AE67="","",VLOOKUP(AE67,'シフト記号表（従来型・ユニット型共通）'!$C$6:$L$47,10,FALSE))</f>
        <v/>
      </c>
      <c r="AF68" s="1217" t="str">
        <f>IF(AF67="","",VLOOKUP(AF67,'シフト記号表（従来型・ユニット型共通）'!$C$6:$L$47,10,FALSE))</f>
        <v/>
      </c>
      <c r="AG68" s="1233" t="str">
        <f>IF(AG67="","",VLOOKUP(AG67,'シフト記号表（従来型・ユニット型共通）'!$C$6:$L$47,10,FALSE))</f>
        <v/>
      </c>
      <c r="AH68" s="1206" t="str">
        <f>IF(AH67="","",VLOOKUP(AH67,'シフト記号表（従来型・ユニット型共通）'!$C$6:$L$47,10,FALSE))</f>
        <v/>
      </c>
      <c r="AI68" s="1217" t="str">
        <f>IF(AI67="","",VLOOKUP(AI67,'シフト記号表（従来型・ユニット型共通）'!$C$6:$L$47,10,FALSE))</f>
        <v/>
      </c>
      <c r="AJ68" s="1217" t="str">
        <f>IF(AJ67="","",VLOOKUP(AJ67,'シフト記号表（従来型・ユニット型共通）'!$C$6:$L$47,10,FALSE))</f>
        <v/>
      </c>
      <c r="AK68" s="1217" t="str">
        <f>IF(AK67="","",VLOOKUP(AK67,'シフト記号表（従来型・ユニット型共通）'!$C$6:$L$47,10,FALSE))</f>
        <v/>
      </c>
      <c r="AL68" s="1217" t="str">
        <f>IF(AL67="","",VLOOKUP(AL67,'シフト記号表（従来型・ユニット型共通）'!$C$6:$L$47,10,FALSE))</f>
        <v/>
      </c>
      <c r="AM68" s="1217" t="str">
        <f>IF(AM67="","",VLOOKUP(AM67,'シフト記号表（従来型・ユニット型共通）'!$C$6:$L$47,10,FALSE))</f>
        <v/>
      </c>
      <c r="AN68" s="1233" t="str">
        <f>IF(AN67="","",VLOOKUP(AN67,'シフト記号表（従来型・ユニット型共通）'!$C$6:$L$47,10,FALSE))</f>
        <v/>
      </c>
      <c r="AO68" s="1206" t="str">
        <f>IF(AO67="","",VLOOKUP(AO67,'シフト記号表（従来型・ユニット型共通）'!$C$6:$L$47,10,FALSE))</f>
        <v/>
      </c>
      <c r="AP68" s="1217" t="str">
        <f>IF(AP67="","",VLOOKUP(AP67,'シフト記号表（従来型・ユニット型共通）'!$C$6:$L$47,10,FALSE))</f>
        <v/>
      </c>
      <c r="AQ68" s="1217" t="str">
        <f>IF(AQ67="","",VLOOKUP(AQ67,'シフト記号表（従来型・ユニット型共通）'!$C$6:$L$47,10,FALSE))</f>
        <v/>
      </c>
      <c r="AR68" s="1217" t="str">
        <f>IF(AR67="","",VLOOKUP(AR67,'シフト記号表（従来型・ユニット型共通）'!$C$6:$L$47,10,FALSE))</f>
        <v/>
      </c>
      <c r="AS68" s="1217" t="str">
        <f>IF(AS67="","",VLOOKUP(AS67,'シフト記号表（従来型・ユニット型共通）'!$C$6:$L$47,10,FALSE))</f>
        <v/>
      </c>
      <c r="AT68" s="1217" t="str">
        <f>IF(AT67="","",VLOOKUP(AT67,'シフト記号表（従来型・ユニット型共通）'!$C$6:$L$47,10,FALSE))</f>
        <v/>
      </c>
      <c r="AU68" s="1233" t="str">
        <f>IF(AU67="","",VLOOKUP(AU67,'シフト記号表（従来型・ユニット型共通）'!$C$6:$L$47,10,FALSE))</f>
        <v/>
      </c>
      <c r="AV68" s="1206" t="str">
        <f>IF(AV67="","",VLOOKUP(AV67,'シフト記号表（従来型・ユニット型共通）'!$C$6:$L$47,10,FALSE))</f>
        <v/>
      </c>
      <c r="AW68" s="1217" t="str">
        <f>IF(AW67="","",VLOOKUP(AW67,'シフト記号表（従来型・ユニット型共通）'!$C$6:$L$47,10,FALSE))</f>
        <v/>
      </c>
      <c r="AX68" s="1217" t="str">
        <f>IF(AX67="","",VLOOKUP(AX67,'シフト記号表（従来型・ユニット型共通）'!$C$6:$L$47,10,FALSE))</f>
        <v/>
      </c>
      <c r="AY68" s="1217" t="str">
        <f>IF(AY67="","",VLOOKUP(AY67,'シフト記号表（従来型・ユニット型共通）'!$C$6:$L$47,10,FALSE))</f>
        <v/>
      </c>
      <c r="AZ68" s="1217" t="str">
        <f>IF(AZ67="","",VLOOKUP(AZ67,'シフト記号表（従来型・ユニット型共通）'!$C$6:$L$47,10,FALSE))</f>
        <v/>
      </c>
      <c r="BA68" s="1217" t="str">
        <f>IF(BA67="","",VLOOKUP(BA67,'シフト記号表（従来型・ユニット型共通）'!$C$6:$L$47,10,FALSE))</f>
        <v/>
      </c>
      <c r="BB68" s="1233" t="str">
        <f>IF(BB67="","",VLOOKUP(BB67,'シフト記号表（従来型・ユニット型共通）'!$C$6:$L$47,10,FALSE))</f>
        <v/>
      </c>
      <c r="BC68" s="1206" t="str">
        <f>IF(BC67="","",VLOOKUP(BC67,'シフト記号表（従来型・ユニット型共通）'!$C$6:$L$47,10,FALSE))</f>
        <v/>
      </c>
      <c r="BD68" s="1217" t="str">
        <f>IF(BD67="","",VLOOKUP(BD67,'シフト記号表（従来型・ユニット型共通）'!$C$6:$L$47,10,FALSE))</f>
        <v/>
      </c>
      <c r="BE68" s="1217" t="str">
        <f>IF(BE67="","",VLOOKUP(BE67,'シフト記号表（従来型・ユニット型共通）'!$C$6:$L$47,10,FALSE))</f>
        <v/>
      </c>
      <c r="BF68" s="1267">
        <f>IF($BI$3="４週",SUM(AA68:BB68),IF($BI$3="暦月",SUM(AA68:BE68),""))</f>
        <v>0</v>
      </c>
      <c r="BG68" s="1276"/>
      <c r="BH68" s="1285">
        <f>IF($BI$3="４週",BF68/4,IF($BI$3="暦月",(BF68/($BI$8/7)),""))</f>
        <v>0</v>
      </c>
      <c r="BI68" s="1276"/>
      <c r="BJ68" s="1297"/>
      <c r="BK68" s="1304"/>
      <c r="BL68" s="1304"/>
      <c r="BM68" s="1304"/>
      <c r="BN68" s="1314"/>
    </row>
    <row r="69" spans="2:66" ht="20.25" customHeight="1">
      <c r="B69" s="1040">
        <f>B67+1</f>
        <v>27</v>
      </c>
      <c r="C69" s="1048"/>
      <c r="D69" s="1055"/>
      <c r="E69" s="1060"/>
      <c r="F69" s="1066"/>
      <c r="G69" s="1077"/>
      <c r="H69" s="1088"/>
      <c r="I69" s="1095"/>
      <c r="J69" s="1100"/>
      <c r="K69" s="1095"/>
      <c r="L69" s="1100"/>
      <c r="M69" s="1109"/>
      <c r="N69" s="1123"/>
      <c r="O69" s="1129"/>
      <c r="P69" s="1145"/>
      <c r="Q69" s="1145"/>
      <c r="R69" s="1088"/>
      <c r="S69" s="1152"/>
      <c r="T69" s="1157"/>
      <c r="U69" s="1157"/>
      <c r="V69" s="1157"/>
      <c r="W69" s="1168"/>
      <c r="X69" s="1178" t="s">
        <v>1147</v>
      </c>
      <c r="Y69" s="1185"/>
      <c r="Z69" s="1196"/>
      <c r="AA69" s="1207"/>
      <c r="AB69" s="1218"/>
      <c r="AC69" s="1218"/>
      <c r="AD69" s="1218"/>
      <c r="AE69" s="1218"/>
      <c r="AF69" s="1218"/>
      <c r="AG69" s="1234"/>
      <c r="AH69" s="1207"/>
      <c r="AI69" s="1218"/>
      <c r="AJ69" s="1218"/>
      <c r="AK69" s="1218"/>
      <c r="AL69" s="1218"/>
      <c r="AM69" s="1218"/>
      <c r="AN69" s="1234"/>
      <c r="AO69" s="1207"/>
      <c r="AP69" s="1218"/>
      <c r="AQ69" s="1218"/>
      <c r="AR69" s="1218"/>
      <c r="AS69" s="1218"/>
      <c r="AT69" s="1218"/>
      <c r="AU69" s="1234"/>
      <c r="AV69" s="1207"/>
      <c r="AW69" s="1218"/>
      <c r="AX69" s="1218"/>
      <c r="AY69" s="1218"/>
      <c r="AZ69" s="1218"/>
      <c r="BA69" s="1218"/>
      <c r="BB69" s="1234"/>
      <c r="BC69" s="1207"/>
      <c r="BD69" s="1218"/>
      <c r="BE69" s="1261"/>
      <c r="BF69" s="1268"/>
      <c r="BG69" s="1277"/>
      <c r="BH69" s="1286"/>
      <c r="BI69" s="1294"/>
      <c r="BJ69" s="1298"/>
      <c r="BK69" s="1305"/>
      <c r="BL69" s="1305"/>
      <c r="BM69" s="1305"/>
      <c r="BN69" s="1315"/>
    </row>
    <row r="70" spans="2:66" ht="20.25" customHeight="1">
      <c r="B70" s="1041"/>
      <c r="C70" s="1047"/>
      <c r="D70" s="1054"/>
      <c r="E70" s="1060"/>
      <c r="F70" s="1066"/>
      <c r="G70" s="1076"/>
      <c r="H70" s="1087"/>
      <c r="I70" s="1095"/>
      <c r="J70" s="1100">
        <f>G69</f>
        <v>0</v>
      </c>
      <c r="K70" s="1095"/>
      <c r="L70" s="1100">
        <f>M69</f>
        <v>0</v>
      </c>
      <c r="M70" s="1108"/>
      <c r="N70" s="1122"/>
      <c r="O70" s="1128"/>
      <c r="P70" s="1144"/>
      <c r="Q70" s="1144"/>
      <c r="R70" s="1087"/>
      <c r="S70" s="1152"/>
      <c r="T70" s="1157"/>
      <c r="U70" s="1157"/>
      <c r="V70" s="1157"/>
      <c r="W70" s="1168"/>
      <c r="X70" s="1177" t="s">
        <v>1148</v>
      </c>
      <c r="Y70" s="1184"/>
      <c r="Z70" s="1195"/>
      <c r="AA70" s="1206" t="str">
        <f>IF(AA69="","",VLOOKUP(AA69,'シフト記号表（従来型・ユニット型共通）'!$C$6:$L$47,10,FALSE))</f>
        <v/>
      </c>
      <c r="AB70" s="1217" t="str">
        <f>IF(AB69="","",VLOOKUP(AB69,'シフト記号表（従来型・ユニット型共通）'!$C$6:$L$47,10,FALSE))</f>
        <v/>
      </c>
      <c r="AC70" s="1217" t="str">
        <f>IF(AC69="","",VLOOKUP(AC69,'シフト記号表（従来型・ユニット型共通）'!$C$6:$L$47,10,FALSE))</f>
        <v/>
      </c>
      <c r="AD70" s="1217" t="str">
        <f>IF(AD69="","",VLOOKUP(AD69,'シフト記号表（従来型・ユニット型共通）'!$C$6:$L$47,10,FALSE))</f>
        <v/>
      </c>
      <c r="AE70" s="1217" t="str">
        <f>IF(AE69="","",VLOOKUP(AE69,'シフト記号表（従来型・ユニット型共通）'!$C$6:$L$47,10,FALSE))</f>
        <v/>
      </c>
      <c r="AF70" s="1217" t="str">
        <f>IF(AF69="","",VLOOKUP(AF69,'シフト記号表（従来型・ユニット型共通）'!$C$6:$L$47,10,FALSE))</f>
        <v/>
      </c>
      <c r="AG70" s="1233" t="str">
        <f>IF(AG69="","",VLOOKUP(AG69,'シフト記号表（従来型・ユニット型共通）'!$C$6:$L$47,10,FALSE))</f>
        <v/>
      </c>
      <c r="AH70" s="1206" t="str">
        <f>IF(AH69="","",VLOOKUP(AH69,'シフト記号表（従来型・ユニット型共通）'!$C$6:$L$47,10,FALSE))</f>
        <v/>
      </c>
      <c r="AI70" s="1217" t="str">
        <f>IF(AI69="","",VLOOKUP(AI69,'シフト記号表（従来型・ユニット型共通）'!$C$6:$L$47,10,FALSE))</f>
        <v/>
      </c>
      <c r="AJ70" s="1217" t="str">
        <f>IF(AJ69="","",VLOOKUP(AJ69,'シフト記号表（従来型・ユニット型共通）'!$C$6:$L$47,10,FALSE))</f>
        <v/>
      </c>
      <c r="AK70" s="1217" t="str">
        <f>IF(AK69="","",VLOOKUP(AK69,'シフト記号表（従来型・ユニット型共通）'!$C$6:$L$47,10,FALSE))</f>
        <v/>
      </c>
      <c r="AL70" s="1217" t="str">
        <f>IF(AL69="","",VLOOKUP(AL69,'シフト記号表（従来型・ユニット型共通）'!$C$6:$L$47,10,FALSE))</f>
        <v/>
      </c>
      <c r="AM70" s="1217" t="str">
        <f>IF(AM69="","",VLOOKUP(AM69,'シフト記号表（従来型・ユニット型共通）'!$C$6:$L$47,10,FALSE))</f>
        <v/>
      </c>
      <c r="AN70" s="1233" t="str">
        <f>IF(AN69="","",VLOOKUP(AN69,'シフト記号表（従来型・ユニット型共通）'!$C$6:$L$47,10,FALSE))</f>
        <v/>
      </c>
      <c r="AO70" s="1206" t="str">
        <f>IF(AO69="","",VLOOKUP(AO69,'シフト記号表（従来型・ユニット型共通）'!$C$6:$L$47,10,FALSE))</f>
        <v/>
      </c>
      <c r="AP70" s="1217" t="str">
        <f>IF(AP69="","",VLOOKUP(AP69,'シフト記号表（従来型・ユニット型共通）'!$C$6:$L$47,10,FALSE))</f>
        <v/>
      </c>
      <c r="AQ70" s="1217" t="str">
        <f>IF(AQ69="","",VLOOKUP(AQ69,'シフト記号表（従来型・ユニット型共通）'!$C$6:$L$47,10,FALSE))</f>
        <v/>
      </c>
      <c r="AR70" s="1217" t="str">
        <f>IF(AR69="","",VLOOKUP(AR69,'シフト記号表（従来型・ユニット型共通）'!$C$6:$L$47,10,FALSE))</f>
        <v/>
      </c>
      <c r="AS70" s="1217" t="str">
        <f>IF(AS69="","",VLOOKUP(AS69,'シフト記号表（従来型・ユニット型共通）'!$C$6:$L$47,10,FALSE))</f>
        <v/>
      </c>
      <c r="AT70" s="1217" t="str">
        <f>IF(AT69="","",VLOOKUP(AT69,'シフト記号表（従来型・ユニット型共通）'!$C$6:$L$47,10,FALSE))</f>
        <v/>
      </c>
      <c r="AU70" s="1233" t="str">
        <f>IF(AU69="","",VLOOKUP(AU69,'シフト記号表（従来型・ユニット型共通）'!$C$6:$L$47,10,FALSE))</f>
        <v/>
      </c>
      <c r="AV70" s="1206" t="str">
        <f>IF(AV69="","",VLOOKUP(AV69,'シフト記号表（従来型・ユニット型共通）'!$C$6:$L$47,10,FALSE))</f>
        <v/>
      </c>
      <c r="AW70" s="1217" t="str">
        <f>IF(AW69="","",VLOOKUP(AW69,'シフト記号表（従来型・ユニット型共通）'!$C$6:$L$47,10,FALSE))</f>
        <v/>
      </c>
      <c r="AX70" s="1217" t="str">
        <f>IF(AX69="","",VLOOKUP(AX69,'シフト記号表（従来型・ユニット型共通）'!$C$6:$L$47,10,FALSE))</f>
        <v/>
      </c>
      <c r="AY70" s="1217" t="str">
        <f>IF(AY69="","",VLOOKUP(AY69,'シフト記号表（従来型・ユニット型共通）'!$C$6:$L$47,10,FALSE))</f>
        <v/>
      </c>
      <c r="AZ70" s="1217" t="str">
        <f>IF(AZ69="","",VLOOKUP(AZ69,'シフト記号表（従来型・ユニット型共通）'!$C$6:$L$47,10,FALSE))</f>
        <v/>
      </c>
      <c r="BA70" s="1217" t="str">
        <f>IF(BA69="","",VLOOKUP(BA69,'シフト記号表（従来型・ユニット型共通）'!$C$6:$L$47,10,FALSE))</f>
        <v/>
      </c>
      <c r="BB70" s="1233" t="str">
        <f>IF(BB69="","",VLOOKUP(BB69,'シフト記号表（従来型・ユニット型共通）'!$C$6:$L$47,10,FALSE))</f>
        <v/>
      </c>
      <c r="BC70" s="1206" t="str">
        <f>IF(BC69="","",VLOOKUP(BC69,'シフト記号表（従来型・ユニット型共通）'!$C$6:$L$47,10,FALSE))</f>
        <v/>
      </c>
      <c r="BD70" s="1217" t="str">
        <f>IF(BD69="","",VLOOKUP(BD69,'シフト記号表（従来型・ユニット型共通）'!$C$6:$L$47,10,FALSE))</f>
        <v/>
      </c>
      <c r="BE70" s="1217" t="str">
        <f>IF(BE69="","",VLOOKUP(BE69,'シフト記号表（従来型・ユニット型共通）'!$C$6:$L$47,10,FALSE))</f>
        <v/>
      </c>
      <c r="BF70" s="1267">
        <f>IF($BI$3="４週",SUM(AA70:BB70),IF($BI$3="暦月",SUM(AA70:BE70),""))</f>
        <v>0</v>
      </c>
      <c r="BG70" s="1276"/>
      <c r="BH70" s="1285">
        <f>IF($BI$3="４週",BF70/4,IF($BI$3="暦月",(BF70/($BI$8/7)),""))</f>
        <v>0</v>
      </c>
      <c r="BI70" s="1276"/>
      <c r="BJ70" s="1297"/>
      <c r="BK70" s="1304"/>
      <c r="BL70" s="1304"/>
      <c r="BM70" s="1304"/>
      <c r="BN70" s="1314"/>
    </row>
    <row r="71" spans="2:66" ht="20.25" customHeight="1">
      <c r="B71" s="1040">
        <f>B69+1</f>
        <v>28</v>
      </c>
      <c r="C71" s="1048"/>
      <c r="D71" s="1055"/>
      <c r="E71" s="1060"/>
      <c r="F71" s="1066"/>
      <c r="G71" s="1077"/>
      <c r="H71" s="1088"/>
      <c r="I71" s="1095"/>
      <c r="J71" s="1100"/>
      <c r="K71" s="1095"/>
      <c r="L71" s="1100"/>
      <c r="M71" s="1109"/>
      <c r="N71" s="1123"/>
      <c r="O71" s="1129"/>
      <c r="P71" s="1145"/>
      <c r="Q71" s="1145"/>
      <c r="R71" s="1088"/>
      <c r="S71" s="1152"/>
      <c r="T71" s="1157"/>
      <c r="U71" s="1157"/>
      <c r="V71" s="1157"/>
      <c r="W71" s="1168"/>
      <c r="X71" s="1178" t="s">
        <v>1147</v>
      </c>
      <c r="Y71" s="1185"/>
      <c r="Z71" s="1196"/>
      <c r="AA71" s="1207"/>
      <c r="AB71" s="1218"/>
      <c r="AC71" s="1218"/>
      <c r="AD71" s="1218"/>
      <c r="AE71" s="1218"/>
      <c r="AF71" s="1218"/>
      <c r="AG71" s="1234"/>
      <c r="AH71" s="1207"/>
      <c r="AI71" s="1218"/>
      <c r="AJ71" s="1218"/>
      <c r="AK71" s="1218"/>
      <c r="AL71" s="1218"/>
      <c r="AM71" s="1218"/>
      <c r="AN71" s="1234"/>
      <c r="AO71" s="1207"/>
      <c r="AP71" s="1218"/>
      <c r="AQ71" s="1218"/>
      <c r="AR71" s="1218"/>
      <c r="AS71" s="1218"/>
      <c r="AT71" s="1218"/>
      <c r="AU71" s="1234"/>
      <c r="AV71" s="1207"/>
      <c r="AW71" s="1218"/>
      <c r="AX71" s="1218"/>
      <c r="AY71" s="1218"/>
      <c r="AZ71" s="1218"/>
      <c r="BA71" s="1218"/>
      <c r="BB71" s="1234"/>
      <c r="BC71" s="1207"/>
      <c r="BD71" s="1218"/>
      <c r="BE71" s="1261"/>
      <c r="BF71" s="1268"/>
      <c r="BG71" s="1277"/>
      <c r="BH71" s="1286"/>
      <c r="BI71" s="1294"/>
      <c r="BJ71" s="1298"/>
      <c r="BK71" s="1305"/>
      <c r="BL71" s="1305"/>
      <c r="BM71" s="1305"/>
      <c r="BN71" s="1315"/>
    </row>
    <row r="72" spans="2:66" ht="20.25" customHeight="1">
      <c r="B72" s="1041"/>
      <c r="C72" s="1047"/>
      <c r="D72" s="1054"/>
      <c r="E72" s="1060"/>
      <c r="F72" s="1066"/>
      <c r="G72" s="1076"/>
      <c r="H72" s="1087"/>
      <c r="I72" s="1095"/>
      <c r="J72" s="1100">
        <f>G71</f>
        <v>0</v>
      </c>
      <c r="K72" s="1095"/>
      <c r="L72" s="1100">
        <f>M71</f>
        <v>0</v>
      </c>
      <c r="M72" s="1108"/>
      <c r="N72" s="1122"/>
      <c r="O72" s="1128"/>
      <c r="P72" s="1144"/>
      <c r="Q72" s="1144"/>
      <c r="R72" s="1087"/>
      <c r="S72" s="1152"/>
      <c r="T72" s="1157"/>
      <c r="U72" s="1157"/>
      <c r="V72" s="1157"/>
      <c r="W72" s="1168"/>
      <c r="X72" s="1177" t="s">
        <v>1148</v>
      </c>
      <c r="Y72" s="1184"/>
      <c r="Z72" s="1195"/>
      <c r="AA72" s="1206" t="str">
        <f>IF(AA71="","",VLOOKUP(AA71,'シフト記号表（従来型・ユニット型共通）'!$C$6:$L$47,10,FALSE))</f>
        <v/>
      </c>
      <c r="AB72" s="1217" t="str">
        <f>IF(AB71="","",VLOOKUP(AB71,'シフト記号表（従来型・ユニット型共通）'!$C$6:$L$47,10,FALSE))</f>
        <v/>
      </c>
      <c r="AC72" s="1217" t="str">
        <f>IF(AC71="","",VLOOKUP(AC71,'シフト記号表（従来型・ユニット型共通）'!$C$6:$L$47,10,FALSE))</f>
        <v/>
      </c>
      <c r="AD72" s="1217" t="str">
        <f>IF(AD71="","",VLOOKUP(AD71,'シフト記号表（従来型・ユニット型共通）'!$C$6:$L$47,10,FALSE))</f>
        <v/>
      </c>
      <c r="AE72" s="1217" t="str">
        <f>IF(AE71="","",VLOOKUP(AE71,'シフト記号表（従来型・ユニット型共通）'!$C$6:$L$47,10,FALSE))</f>
        <v/>
      </c>
      <c r="AF72" s="1217" t="str">
        <f>IF(AF71="","",VLOOKUP(AF71,'シフト記号表（従来型・ユニット型共通）'!$C$6:$L$47,10,FALSE))</f>
        <v/>
      </c>
      <c r="AG72" s="1233" t="str">
        <f>IF(AG71="","",VLOOKUP(AG71,'シフト記号表（従来型・ユニット型共通）'!$C$6:$L$47,10,FALSE))</f>
        <v/>
      </c>
      <c r="AH72" s="1206" t="str">
        <f>IF(AH71="","",VLOOKUP(AH71,'シフト記号表（従来型・ユニット型共通）'!$C$6:$L$47,10,FALSE))</f>
        <v/>
      </c>
      <c r="AI72" s="1217" t="str">
        <f>IF(AI71="","",VLOOKUP(AI71,'シフト記号表（従来型・ユニット型共通）'!$C$6:$L$47,10,FALSE))</f>
        <v/>
      </c>
      <c r="AJ72" s="1217" t="str">
        <f>IF(AJ71="","",VLOOKUP(AJ71,'シフト記号表（従来型・ユニット型共通）'!$C$6:$L$47,10,FALSE))</f>
        <v/>
      </c>
      <c r="AK72" s="1217" t="str">
        <f>IF(AK71="","",VLOOKUP(AK71,'シフト記号表（従来型・ユニット型共通）'!$C$6:$L$47,10,FALSE))</f>
        <v/>
      </c>
      <c r="AL72" s="1217" t="str">
        <f>IF(AL71="","",VLOOKUP(AL71,'シフト記号表（従来型・ユニット型共通）'!$C$6:$L$47,10,FALSE))</f>
        <v/>
      </c>
      <c r="AM72" s="1217" t="str">
        <f>IF(AM71="","",VLOOKUP(AM71,'シフト記号表（従来型・ユニット型共通）'!$C$6:$L$47,10,FALSE))</f>
        <v/>
      </c>
      <c r="AN72" s="1233" t="str">
        <f>IF(AN71="","",VLOOKUP(AN71,'シフト記号表（従来型・ユニット型共通）'!$C$6:$L$47,10,FALSE))</f>
        <v/>
      </c>
      <c r="AO72" s="1206" t="str">
        <f>IF(AO71="","",VLOOKUP(AO71,'シフト記号表（従来型・ユニット型共通）'!$C$6:$L$47,10,FALSE))</f>
        <v/>
      </c>
      <c r="AP72" s="1217" t="str">
        <f>IF(AP71="","",VLOOKUP(AP71,'シフト記号表（従来型・ユニット型共通）'!$C$6:$L$47,10,FALSE))</f>
        <v/>
      </c>
      <c r="AQ72" s="1217" t="str">
        <f>IF(AQ71="","",VLOOKUP(AQ71,'シフト記号表（従来型・ユニット型共通）'!$C$6:$L$47,10,FALSE))</f>
        <v/>
      </c>
      <c r="AR72" s="1217" t="str">
        <f>IF(AR71="","",VLOOKUP(AR71,'シフト記号表（従来型・ユニット型共通）'!$C$6:$L$47,10,FALSE))</f>
        <v/>
      </c>
      <c r="AS72" s="1217" t="str">
        <f>IF(AS71="","",VLOOKUP(AS71,'シフト記号表（従来型・ユニット型共通）'!$C$6:$L$47,10,FALSE))</f>
        <v/>
      </c>
      <c r="AT72" s="1217" t="str">
        <f>IF(AT71="","",VLOOKUP(AT71,'シフト記号表（従来型・ユニット型共通）'!$C$6:$L$47,10,FALSE))</f>
        <v/>
      </c>
      <c r="AU72" s="1233" t="str">
        <f>IF(AU71="","",VLOOKUP(AU71,'シフト記号表（従来型・ユニット型共通）'!$C$6:$L$47,10,FALSE))</f>
        <v/>
      </c>
      <c r="AV72" s="1206" t="str">
        <f>IF(AV71="","",VLOOKUP(AV71,'シフト記号表（従来型・ユニット型共通）'!$C$6:$L$47,10,FALSE))</f>
        <v/>
      </c>
      <c r="AW72" s="1217" t="str">
        <f>IF(AW71="","",VLOOKUP(AW71,'シフト記号表（従来型・ユニット型共通）'!$C$6:$L$47,10,FALSE))</f>
        <v/>
      </c>
      <c r="AX72" s="1217" t="str">
        <f>IF(AX71="","",VLOOKUP(AX71,'シフト記号表（従来型・ユニット型共通）'!$C$6:$L$47,10,FALSE))</f>
        <v/>
      </c>
      <c r="AY72" s="1217" t="str">
        <f>IF(AY71="","",VLOOKUP(AY71,'シフト記号表（従来型・ユニット型共通）'!$C$6:$L$47,10,FALSE))</f>
        <v/>
      </c>
      <c r="AZ72" s="1217" t="str">
        <f>IF(AZ71="","",VLOOKUP(AZ71,'シフト記号表（従来型・ユニット型共通）'!$C$6:$L$47,10,FALSE))</f>
        <v/>
      </c>
      <c r="BA72" s="1217" t="str">
        <f>IF(BA71="","",VLOOKUP(BA71,'シフト記号表（従来型・ユニット型共通）'!$C$6:$L$47,10,FALSE))</f>
        <v/>
      </c>
      <c r="BB72" s="1233" t="str">
        <f>IF(BB71="","",VLOOKUP(BB71,'シフト記号表（従来型・ユニット型共通）'!$C$6:$L$47,10,FALSE))</f>
        <v/>
      </c>
      <c r="BC72" s="1206" t="str">
        <f>IF(BC71="","",VLOOKUP(BC71,'シフト記号表（従来型・ユニット型共通）'!$C$6:$L$47,10,FALSE))</f>
        <v/>
      </c>
      <c r="BD72" s="1217" t="str">
        <f>IF(BD71="","",VLOOKUP(BD71,'シフト記号表（従来型・ユニット型共通）'!$C$6:$L$47,10,FALSE))</f>
        <v/>
      </c>
      <c r="BE72" s="1217" t="str">
        <f>IF(BE71="","",VLOOKUP(BE71,'シフト記号表（従来型・ユニット型共通）'!$C$6:$L$47,10,FALSE))</f>
        <v/>
      </c>
      <c r="BF72" s="1267">
        <f>IF($BI$3="４週",SUM(AA72:BB72),IF($BI$3="暦月",SUM(AA72:BE72),""))</f>
        <v>0</v>
      </c>
      <c r="BG72" s="1276"/>
      <c r="BH72" s="1285">
        <f>IF($BI$3="４週",BF72/4,IF($BI$3="暦月",(BF72/($BI$8/7)),""))</f>
        <v>0</v>
      </c>
      <c r="BI72" s="1276"/>
      <c r="BJ72" s="1297"/>
      <c r="BK72" s="1304"/>
      <c r="BL72" s="1304"/>
      <c r="BM72" s="1304"/>
      <c r="BN72" s="1314"/>
    </row>
    <row r="73" spans="2:66" ht="20.25" customHeight="1">
      <c r="B73" s="1040">
        <f>B71+1</f>
        <v>29</v>
      </c>
      <c r="C73" s="1048"/>
      <c r="D73" s="1055"/>
      <c r="E73" s="1060"/>
      <c r="F73" s="1066"/>
      <c r="G73" s="1077"/>
      <c r="H73" s="1088"/>
      <c r="I73" s="1095"/>
      <c r="J73" s="1100"/>
      <c r="K73" s="1095"/>
      <c r="L73" s="1100"/>
      <c r="M73" s="1109"/>
      <c r="N73" s="1123"/>
      <c r="O73" s="1129"/>
      <c r="P73" s="1145"/>
      <c r="Q73" s="1145"/>
      <c r="R73" s="1088"/>
      <c r="S73" s="1152"/>
      <c r="T73" s="1157"/>
      <c r="U73" s="1157"/>
      <c r="V73" s="1157"/>
      <c r="W73" s="1168"/>
      <c r="X73" s="1178" t="s">
        <v>1147</v>
      </c>
      <c r="Y73" s="1185"/>
      <c r="Z73" s="1196"/>
      <c r="AA73" s="1207"/>
      <c r="AB73" s="1218"/>
      <c r="AC73" s="1218"/>
      <c r="AD73" s="1218"/>
      <c r="AE73" s="1218"/>
      <c r="AF73" s="1218"/>
      <c r="AG73" s="1234"/>
      <c r="AH73" s="1207"/>
      <c r="AI73" s="1218"/>
      <c r="AJ73" s="1218"/>
      <c r="AK73" s="1218"/>
      <c r="AL73" s="1218"/>
      <c r="AM73" s="1218"/>
      <c r="AN73" s="1234"/>
      <c r="AO73" s="1207"/>
      <c r="AP73" s="1218"/>
      <c r="AQ73" s="1218"/>
      <c r="AR73" s="1218"/>
      <c r="AS73" s="1218"/>
      <c r="AT73" s="1218"/>
      <c r="AU73" s="1234"/>
      <c r="AV73" s="1207"/>
      <c r="AW73" s="1218"/>
      <c r="AX73" s="1218"/>
      <c r="AY73" s="1218"/>
      <c r="AZ73" s="1218"/>
      <c r="BA73" s="1218"/>
      <c r="BB73" s="1234"/>
      <c r="BC73" s="1207"/>
      <c r="BD73" s="1218"/>
      <c r="BE73" s="1261"/>
      <c r="BF73" s="1268"/>
      <c r="BG73" s="1277"/>
      <c r="BH73" s="1286"/>
      <c r="BI73" s="1294"/>
      <c r="BJ73" s="1298"/>
      <c r="BK73" s="1305"/>
      <c r="BL73" s="1305"/>
      <c r="BM73" s="1305"/>
      <c r="BN73" s="1315"/>
    </row>
    <row r="74" spans="2:66" ht="20.25" customHeight="1">
      <c r="B74" s="1041"/>
      <c r="C74" s="1047"/>
      <c r="D74" s="1054"/>
      <c r="E74" s="1060"/>
      <c r="F74" s="1066"/>
      <c r="G74" s="1078"/>
      <c r="H74" s="1089"/>
      <c r="I74" s="1097"/>
      <c r="J74" s="1102">
        <f>G73</f>
        <v>0</v>
      </c>
      <c r="K74" s="1097"/>
      <c r="L74" s="1102">
        <f>M73</f>
        <v>0</v>
      </c>
      <c r="M74" s="1110"/>
      <c r="N74" s="1124"/>
      <c r="O74" s="1130"/>
      <c r="P74" s="1146"/>
      <c r="Q74" s="1146"/>
      <c r="R74" s="1089"/>
      <c r="S74" s="1152"/>
      <c r="T74" s="1157"/>
      <c r="U74" s="1157"/>
      <c r="V74" s="1157"/>
      <c r="W74" s="1168"/>
      <c r="X74" s="1177" t="s">
        <v>1148</v>
      </c>
      <c r="Y74" s="1184"/>
      <c r="Z74" s="1195"/>
      <c r="AA74" s="1206" t="str">
        <f>IF(AA73="","",VLOOKUP(AA73,'シフト記号表（従来型・ユニット型共通）'!$C$6:$L$47,10,FALSE))</f>
        <v/>
      </c>
      <c r="AB74" s="1217" t="str">
        <f>IF(AB73="","",VLOOKUP(AB73,'シフト記号表（従来型・ユニット型共通）'!$C$6:$L$47,10,FALSE))</f>
        <v/>
      </c>
      <c r="AC74" s="1217" t="str">
        <f>IF(AC73="","",VLOOKUP(AC73,'シフト記号表（従来型・ユニット型共通）'!$C$6:$L$47,10,FALSE))</f>
        <v/>
      </c>
      <c r="AD74" s="1217" t="str">
        <f>IF(AD73="","",VLOOKUP(AD73,'シフト記号表（従来型・ユニット型共通）'!$C$6:$L$47,10,FALSE))</f>
        <v/>
      </c>
      <c r="AE74" s="1217" t="str">
        <f>IF(AE73="","",VLOOKUP(AE73,'シフト記号表（従来型・ユニット型共通）'!$C$6:$L$47,10,FALSE))</f>
        <v/>
      </c>
      <c r="AF74" s="1217" t="str">
        <f>IF(AF73="","",VLOOKUP(AF73,'シフト記号表（従来型・ユニット型共通）'!$C$6:$L$47,10,FALSE))</f>
        <v/>
      </c>
      <c r="AG74" s="1233" t="str">
        <f>IF(AG73="","",VLOOKUP(AG73,'シフト記号表（従来型・ユニット型共通）'!$C$6:$L$47,10,FALSE))</f>
        <v/>
      </c>
      <c r="AH74" s="1206" t="str">
        <f>IF(AH73="","",VLOOKUP(AH73,'シフト記号表（従来型・ユニット型共通）'!$C$6:$L$47,10,FALSE))</f>
        <v/>
      </c>
      <c r="AI74" s="1217" t="str">
        <f>IF(AI73="","",VLOOKUP(AI73,'シフト記号表（従来型・ユニット型共通）'!$C$6:$L$47,10,FALSE))</f>
        <v/>
      </c>
      <c r="AJ74" s="1217" t="str">
        <f>IF(AJ73="","",VLOOKUP(AJ73,'シフト記号表（従来型・ユニット型共通）'!$C$6:$L$47,10,FALSE))</f>
        <v/>
      </c>
      <c r="AK74" s="1217" t="str">
        <f>IF(AK73="","",VLOOKUP(AK73,'シフト記号表（従来型・ユニット型共通）'!$C$6:$L$47,10,FALSE))</f>
        <v/>
      </c>
      <c r="AL74" s="1217" t="str">
        <f>IF(AL73="","",VLOOKUP(AL73,'シフト記号表（従来型・ユニット型共通）'!$C$6:$L$47,10,FALSE))</f>
        <v/>
      </c>
      <c r="AM74" s="1217" t="str">
        <f>IF(AM73="","",VLOOKUP(AM73,'シフト記号表（従来型・ユニット型共通）'!$C$6:$L$47,10,FALSE))</f>
        <v/>
      </c>
      <c r="AN74" s="1233" t="str">
        <f>IF(AN73="","",VLOOKUP(AN73,'シフト記号表（従来型・ユニット型共通）'!$C$6:$L$47,10,FALSE))</f>
        <v/>
      </c>
      <c r="AO74" s="1206" t="str">
        <f>IF(AO73="","",VLOOKUP(AO73,'シフト記号表（従来型・ユニット型共通）'!$C$6:$L$47,10,FALSE))</f>
        <v/>
      </c>
      <c r="AP74" s="1217" t="str">
        <f>IF(AP73="","",VLOOKUP(AP73,'シフト記号表（従来型・ユニット型共通）'!$C$6:$L$47,10,FALSE))</f>
        <v/>
      </c>
      <c r="AQ74" s="1217" t="str">
        <f>IF(AQ73="","",VLOOKUP(AQ73,'シフト記号表（従来型・ユニット型共通）'!$C$6:$L$47,10,FALSE))</f>
        <v/>
      </c>
      <c r="AR74" s="1217" t="str">
        <f>IF(AR73="","",VLOOKUP(AR73,'シフト記号表（従来型・ユニット型共通）'!$C$6:$L$47,10,FALSE))</f>
        <v/>
      </c>
      <c r="AS74" s="1217" t="str">
        <f>IF(AS73="","",VLOOKUP(AS73,'シフト記号表（従来型・ユニット型共通）'!$C$6:$L$47,10,FALSE))</f>
        <v/>
      </c>
      <c r="AT74" s="1217" t="str">
        <f>IF(AT73="","",VLOOKUP(AT73,'シフト記号表（従来型・ユニット型共通）'!$C$6:$L$47,10,FALSE))</f>
        <v/>
      </c>
      <c r="AU74" s="1233" t="str">
        <f>IF(AU73="","",VLOOKUP(AU73,'シフト記号表（従来型・ユニット型共通）'!$C$6:$L$47,10,FALSE))</f>
        <v/>
      </c>
      <c r="AV74" s="1206" t="str">
        <f>IF(AV73="","",VLOOKUP(AV73,'シフト記号表（従来型・ユニット型共通）'!$C$6:$L$47,10,FALSE))</f>
        <v/>
      </c>
      <c r="AW74" s="1217" t="str">
        <f>IF(AW73="","",VLOOKUP(AW73,'シフト記号表（従来型・ユニット型共通）'!$C$6:$L$47,10,FALSE))</f>
        <v/>
      </c>
      <c r="AX74" s="1217" t="str">
        <f>IF(AX73="","",VLOOKUP(AX73,'シフト記号表（従来型・ユニット型共通）'!$C$6:$L$47,10,FALSE))</f>
        <v/>
      </c>
      <c r="AY74" s="1217" t="str">
        <f>IF(AY73="","",VLOOKUP(AY73,'シフト記号表（従来型・ユニット型共通）'!$C$6:$L$47,10,FALSE))</f>
        <v/>
      </c>
      <c r="AZ74" s="1217" t="str">
        <f>IF(AZ73="","",VLOOKUP(AZ73,'シフト記号表（従来型・ユニット型共通）'!$C$6:$L$47,10,FALSE))</f>
        <v/>
      </c>
      <c r="BA74" s="1217" t="str">
        <f>IF(BA73="","",VLOOKUP(BA73,'シフト記号表（従来型・ユニット型共通）'!$C$6:$L$47,10,FALSE))</f>
        <v/>
      </c>
      <c r="BB74" s="1233" t="str">
        <f>IF(BB73="","",VLOOKUP(BB73,'シフト記号表（従来型・ユニット型共通）'!$C$6:$L$47,10,FALSE))</f>
        <v/>
      </c>
      <c r="BC74" s="1206" t="str">
        <f>IF(BC73="","",VLOOKUP(BC73,'シフト記号表（従来型・ユニット型共通）'!$C$6:$L$47,10,FALSE))</f>
        <v/>
      </c>
      <c r="BD74" s="1217" t="str">
        <f>IF(BD73="","",VLOOKUP(BD73,'シフト記号表（従来型・ユニット型共通）'!$C$6:$L$47,10,FALSE))</f>
        <v/>
      </c>
      <c r="BE74" s="1217" t="str">
        <f>IF(BE73="","",VLOOKUP(BE73,'シフト記号表（従来型・ユニット型共通）'!$C$6:$L$47,10,FALSE))</f>
        <v/>
      </c>
      <c r="BF74" s="1269">
        <f>IF($BI$3="４週",SUM(AA74:BB74),IF($BI$3="暦月",SUM(AA74:BE74),""))</f>
        <v>0</v>
      </c>
      <c r="BG74" s="1278"/>
      <c r="BH74" s="1287">
        <f>IF($BI$3="４週",BF74/4,IF($BI$3="暦月",(BF74/($BI$8/7)),""))</f>
        <v>0</v>
      </c>
      <c r="BI74" s="1278"/>
      <c r="BJ74" s="1299"/>
      <c r="BK74" s="1306"/>
      <c r="BL74" s="1306"/>
      <c r="BM74" s="1306"/>
      <c r="BN74" s="1316"/>
    </row>
    <row r="75" spans="2:66" ht="20.25" customHeight="1">
      <c r="B75" s="1040">
        <f>B73+1</f>
        <v>30</v>
      </c>
      <c r="C75" s="1048"/>
      <c r="D75" s="1055"/>
      <c r="E75" s="1060"/>
      <c r="F75" s="1066"/>
      <c r="G75" s="1077"/>
      <c r="H75" s="1088"/>
      <c r="I75" s="1095"/>
      <c r="J75" s="1100"/>
      <c r="K75" s="1095"/>
      <c r="L75" s="1100"/>
      <c r="M75" s="1109"/>
      <c r="N75" s="1123"/>
      <c r="O75" s="1129"/>
      <c r="P75" s="1145"/>
      <c r="Q75" s="1145"/>
      <c r="R75" s="1088"/>
      <c r="S75" s="1152"/>
      <c r="T75" s="1157"/>
      <c r="U75" s="1157"/>
      <c r="V75" s="1157"/>
      <c r="W75" s="1168"/>
      <c r="X75" s="1178" t="s">
        <v>1147</v>
      </c>
      <c r="Y75" s="1185"/>
      <c r="Z75" s="1196"/>
      <c r="AA75" s="1207"/>
      <c r="AB75" s="1218"/>
      <c r="AC75" s="1218"/>
      <c r="AD75" s="1218"/>
      <c r="AE75" s="1218"/>
      <c r="AF75" s="1218"/>
      <c r="AG75" s="1234"/>
      <c r="AH75" s="1207"/>
      <c r="AI75" s="1218"/>
      <c r="AJ75" s="1218"/>
      <c r="AK75" s="1218"/>
      <c r="AL75" s="1218"/>
      <c r="AM75" s="1218"/>
      <c r="AN75" s="1234"/>
      <c r="AO75" s="1207"/>
      <c r="AP75" s="1218"/>
      <c r="AQ75" s="1218"/>
      <c r="AR75" s="1218"/>
      <c r="AS75" s="1218"/>
      <c r="AT75" s="1218"/>
      <c r="AU75" s="1234"/>
      <c r="AV75" s="1207"/>
      <c r="AW75" s="1218"/>
      <c r="AX75" s="1218"/>
      <c r="AY75" s="1218"/>
      <c r="AZ75" s="1218"/>
      <c r="BA75" s="1218"/>
      <c r="BB75" s="1234"/>
      <c r="BC75" s="1207"/>
      <c r="BD75" s="1218"/>
      <c r="BE75" s="1261"/>
      <c r="BF75" s="1268"/>
      <c r="BG75" s="1277"/>
      <c r="BH75" s="1286"/>
      <c r="BI75" s="1294"/>
      <c r="BJ75" s="1298"/>
      <c r="BK75" s="1305"/>
      <c r="BL75" s="1305"/>
      <c r="BM75" s="1305"/>
      <c r="BN75" s="1315"/>
    </row>
    <row r="76" spans="2:66" ht="20.25" customHeight="1">
      <c r="B76" s="1041"/>
      <c r="C76" s="1047"/>
      <c r="D76" s="1054"/>
      <c r="E76" s="1060"/>
      <c r="F76" s="1066"/>
      <c r="G76" s="1078"/>
      <c r="H76" s="1089"/>
      <c r="I76" s="1097"/>
      <c r="J76" s="1102">
        <f>G75</f>
        <v>0</v>
      </c>
      <c r="K76" s="1097"/>
      <c r="L76" s="1102">
        <f>M75</f>
        <v>0</v>
      </c>
      <c r="M76" s="1110"/>
      <c r="N76" s="1124"/>
      <c r="O76" s="1130"/>
      <c r="P76" s="1146"/>
      <c r="Q76" s="1146"/>
      <c r="R76" s="1089"/>
      <c r="S76" s="1152"/>
      <c r="T76" s="1157"/>
      <c r="U76" s="1157"/>
      <c r="V76" s="1157"/>
      <c r="W76" s="1168"/>
      <c r="X76" s="1177" t="s">
        <v>1148</v>
      </c>
      <c r="Y76" s="1184"/>
      <c r="Z76" s="1195"/>
      <c r="AA76" s="1206" t="str">
        <f>IF(AA75="","",VLOOKUP(AA75,'シフト記号表（従来型・ユニット型共通）'!$C$6:$L$47,10,FALSE))</f>
        <v/>
      </c>
      <c r="AB76" s="1217" t="str">
        <f>IF(AB75="","",VLOOKUP(AB75,'シフト記号表（従来型・ユニット型共通）'!$C$6:$L$47,10,FALSE))</f>
        <v/>
      </c>
      <c r="AC76" s="1217" t="str">
        <f>IF(AC75="","",VLOOKUP(AC75,'シフト記号表（従来型・ユニット型共通）'!$C$6:$L$47,10,FALSE))</f>
        <v/>
      </c>
      <c r="AD76" s="1217" t="str">
        <f>IF(AD75="","",VLOOKUP(AD75,'シフト記号表（従来型・ユニット型共通）'!$C$6:$L$47,10,FALSE))</f>
        <v/>
      </c>
      <c r="AE76" s="1217" t="str">
        <f>IF(AE75="","",VLOOKUP(AE75,'シフト記号表（従来型・ユニット型共通）'!$C$6:$L$47,10,FALSE))</f>
        <v/>
      </c>
      <c r="AF76" s="1217" t="str">
        <f>IF(AF75="","",VLOOKUP(AF75,'シフト記号表（従来型・ユニット型共通）'!$C$6:$L$47,10,FALSE))</f>
        <v/>
      </c>
      <c r="AG76" s="1233" t="str">
        <f>IF(AG75="","",VLOOKUP(AG75,'シフト記号表（従来型・ユニット型共通）'!$C$6:$L$47,10,FALSE))</f>
        <v/>
      </c>
      <c r="AH76" s="1206" t="str">
        <f>IF(AH75="","",VLOOKUP(AH75,'シフト記号表（従来型・ユニット型共通）'!$C$6:$L$47,10,FALSE))</f>
        <v/>
      </c>
      <c r="AI76" s="1217" t="str">
        <f>IF(AI75="","",VLOOKUP(AI75,'シフト記号表（従来型・ユニット型共通）'!$C$6:$L$47,10,FALSE))</f>
        <v/>
      </c>
      <c r="AJ76" s="1217" t="str">
        <f>IF(AJ75="","",VLOOKUP(AJ75,'シフト記号表（従来型・ユニット型共通）'!$C$6:$L$47,10,FALSE))</f>
        <v/>
      </c>
      <c r="AK76" s="1217" t="str">
        <f>IF(AK75="","",VLOOKUP(AK75,'シフト記号表（従来型・ユニット型共通）'!$C$6:$L$47,10,FALSE))</f>
        <v/>
      </c>
      <c r="AL76" s="1217" t="str">
        <f>IF(AL75="","",VLOOKUP(AL75,'シフト記号表（従来型・ユニット型共通）'!$C$6:$L$47,10,FALSE))</f>
        <v/>
      </c>
      <c r="AM76" s="1217" t="str">
        <f>IF(AM75="","",VLOOKUP(AM75,'シフト記号表（従来型・ユニット型共通）'!$C$6:$L$47,10,FALSE))</f>
        <v/>
      </c>
      <c r="AN76" s="1233" t="str">
        <f>IF(AN75="","",VLOOKUP(AN75,'シフト記号表（従来型・ユニット型共通）'!$C$6:$L$47,10,FALSE))</f>
        <v/>
      </c>
      <c r="AO76" s="1206" t="str">
        <f>IF(AO75="","",VLOOKUP(AO75,'シフト記号表（従来型・ユニット型共通）'!$C$6:$L$47,10,FALSE))</f>
        <v/>
      </c>
      <c r="AP76" s="1217" t="str">
        <f>IF(AP75="","",VLOOKUP(AP75,'シフト記号表（従来型・ユニット型共通）'!$C$6:$L$47,10,FALSE))</f>
        <v/>
      </c>
      <c r="AQ76" s="1217" t="str">
        <f>IF(AQ75="","",VLOOKUP(AQ75,'シフト記号表（従来型・ユニット型共通）'!$C$6:$L$47,10,FALSE))</f>
        <v/>
      </c>
      <c r="AR76" s="1217" t="str">
        <f>IF(AR75="","",VLOOKUP(AR75,'シフト記号表（従来型・ユニット型共通）'!$C$6:$L$47,10,FALSE))</f>
        <v/>
      </c>
      <c r="AS76" s="1217" t="str">
        <f>IF(AS75="","",VLOOKUP(AS75,'シフト記号表（従来型・ユニット型共通）'!$C$6:$L$47,10,FALSE))</f>
        <v/>
      </c>
      <c r="AT76" s="1217" t="str">
        <f>IF(AT75="","",VLOOKUP(AT75,'シフト記号表（従来型・ユニット型共通）'!$C$6:$L$47,10,FALSE))</f>
        <v/>
      </c>
      <c r="AU76" s="1233" t="str">
        <f>IF(AU75="","",VLOOKUP(AU75,'シフト記号表（従来型・ユニット型共通）'!$C$6:$L$47,10,FALSE))</f>
        <v/>
      </c>
      <c r="AV76" s="1206" t="str">
        <f>IF(AV75="","",VLOOKUP(AV75,'シフト記号表（従来型・ユニット型共通）'!$C$6:$L$47,10,FALSE))</f>
        <v/>
      </c>
      <c r="AW76" s="1217" t="str">
        <f>IF(AW75="","",VLOOKUP(AW75,'シフト記号表（従来型・ユニット型共通）'!$C$6:$L$47,10,FALSE))</f>
        <v/>
      </c>
      <c r="AX76" s="1217" t="str">
        <f>IF(AX75="","",VLOOKUP(AX75,'シフト記号表（従来型・ユニット型共通）'!$C$6:$L$47,10,FALSE))</f>
        <v/>
      </c>
      <c r="AY76" s="1217" t="str">
        <f>IF(AY75="","",VLOOKUP(AY75,'シフト記号表（従来型・ユニット型共通）'!$C$6:$L$47,10,FALSE))</f>
        <v/>
      </c>
      <c r="AZ76" s="1217" t="str">
        <f>IF(AZ75="","",VLOOKUP(AZ75,'シフト記号表（従来型・ユニット型共通）'!$C$6:$L$47,10,FALSE))</f>
        <v/>
      </c>
      <c r="BA76" s="1217" t="str">
        <f>IF(BA75="","",VLOOKUP(BA75,'シフト記号表（従来型・ユニット型共通）'!$C$6:$L$47,10,FALSE))</f>
        <v/>
      </c>
      <c r="BB76" s="1233" t="str">
        <f>IF(BB75="","",VLOOKUP(BB75,'シフト記号表（従来型・ユニット型共通）'!$C$6:$L$47,10,FALSE))</f>
        <v/>
      </c>
      <c r="BC76" s="1206" t="str">
        <f>IF(BC75="","",VLOOKUP(BC75,'シフト記号表（従来型・ユニット型共通）'!$C$6:$L$47,10,FALSE))</f>
        <v/>
      </c>
      <c r="BD76" s="1217" t="str">
        <f>IF(BD75="","",VLOOKUP(BD75,'シフト記号表（従来型・ユニット型共通）'!$C$6:$L$47,10,FALSE))</f>
        <v/>
      </c>
      <c r="BE76" s="1217" t="str">
        <f>IF(BE75="","",VLOOKUP(BE75,'シフト記号表（従来型・ユニット型共通）'!$C$6:$L$47,10,FALSE))</f>
        <v/>
      </c>
      <c r="BF76" s="1269">
        <f>IF($BI$3="４週",SUM(AA76:BB76),IF($BI$3="暦月",SUM(AA76:BE76),""))</f>
        <v>0</v>
      </c>
      <c r="BG76" s="1278"/>
      <c r="BH76" s="1287">
        <f>IF($BI$3="４週",BF76/4,IF($BI$3="暦月",(BF76/($BI$8/7)),""))</f>
        <v>0</v>
      </c>
      <c r="BI76" s="1278"/>
      <c r="BJ76" s="1299"/>
      <c r="BK76" s="1306"/>
      <c r="BL76" s="1306"/>
      <c r="BM76" s="1306"/>
      <c r="BN76" s="1316"/>
    </row>
    <row r="77" spans="2:66" ht="20.25" customHeight="1">
      <c r="B77" s="1040">
        <f>B75+1</f>
        <v>31</v>
      </c>
      <c r="C77" s="1048"/>
      <c r="D77" s="1055"/>
      <c r="E77" s="1060"/>
      <c r="F77" s="1066"/>
      <c r="G77" s="1077"/>
      <c r="H77" s="1088"/>
      <c r="I77" s="1095"/>
      <c r="J77" s="1100"/>
      <c r="K77" s="1095"/>
      <c r="L77" s="1100"/>
      <c r="M77" s="1109"/>
      <c r="N77" s="1123"/>
      <c r="O77" s="1129"/>
      <c r="P77" s="1145"/>
      <c r="Q77" s="1145"/>
      <c r="R77" s="1088"/>
      <c r="S77" s="1152"/>
      <c r="T77" s="1157"/>
      <c r="U77" s="1157"/>
      <c r="V77" s="1157"/>
      <c r="W77" s="1168"/>
      <c r="X77" s="1178" t="s">
        <v>1147</v>
      </c>
      <c r="Y77" s="1185"/>
      <c r="Z77" s="1196"/>
      <c r="AA77" s="1207"/>
      <c r="AB77" s="1218"/>
      <c r="AC77" s="1218"/>
      <c r="AD77" s="1218"/>
      <c r="AE77" s="1218"/>
      <c r="AF77" s="1218"/>
      <c r="AG77" s="1234"/>
      <c r="AH77" s="1207"/>
      <c r="AI77" s="1218"/>
      <c r="AJ77" s="1218"/>
      <c r="AK77" s="1218"/>
      <c r="AL77" s="1218"/>
      <c r="AM77" s="1218"/>
      <c r="AN77" s="1234"/>
      <c r="AO77" s="1207"/>
      <c r="AP77" s="1218"/>
      <c r="AQ77" s="1218"/>
      <c r="AR77" s="1218"/>
      <c r="AS77" s="1218"/>
      <c r="AT77" s="1218"/>
      <c r="AU77" s="1234"/>
      <c r="AV77" s="1207"/>
      <c r="AW77" s="1218"/>
      <c r="AX77" s="1218"/>
      <c r="AY77" s="1218"/>
      <c r="AZ77" s="1218"/>
      <c r="BA77" s="1218"/>
      <c r="BB77" s="1234"/>
      <c r="BC77" s="1207"/>
      <c r="BD77" s="1218"/>
      <c r="BE77" s="1261"/>
      <c r="BF77" s="1268"/>
      <c r="BG77" s="1277"/>
      <c r="BH77" s="1286"/>
      <c r="BI77" s="1294"/>
      <c r="BJ77" s="1298"/>
      <c r="BK77" s="1305"/>
      <c r="BL77" s="1305"/>
      <c r="BM77" s="1305"/>
      <c r="BN77" s="1315"/>
    </row>
    <row r="78" spans="2:66" ht="20.25" customHeight="1">
      <c r="B78" s="1041"/>
      <c r="C78" s="1047"/>
      <c r="D78" s="1054"/>
      <c r="E78" s="1060"/>
      <c r="F78" s="1066"/>
      <c r="G78" s="1078"/>
      <c r="H78" s="1089"/>
      <c r="I78" s="1097"/>
      <c r="J78" s="1102">
        <f>G77</f>
        <v>0</v>
      </c>
      <c r="K78" s="1097"/>
      <c r="L78" s="1102">
        <f>M77</f>
        <v>0</v>
      </c>
      <c r="M78" s="1110"/>
      <c r="N78" s="1124"/>
      <c r="O78" s="1130"/>
      <c r="P78" s="1146"/>
      <c r="Q78" s="1146"/>
      <c r="R78" s="1089"/>
      <c r="S78" s="1152"/>
      <c r="T78" s="1157"/>
      <c r="U78" s="1157"/>
      <c r="V78" s="1157"/>
      <c r="W78" s="1168"/>
      <c r="X78" s="1177" t="s">
        <v>1148</v>
      </c>
      <c r="Y78" s="1184"/>
      <c r="Z78" s="1195"/>
      <c r="AA78" s="1206" t="str">
        <f>IF(AA77="","",VLOOKUP(AA77,'シフト記号表（従来型・ユニット型共通）'!$C$6:$L$47,10,FALSE))</f>
        <v/>
      </c>
      <c r="AB78" s="1217" t="str">
        <f>IF(AB77="","",VLOOKUP(AB77,'シフト記号表（従来型・ユニット型共通）'!$C$6:$L$47,10,FALSE))</f>
        <v/>
      </c>
      <c r="AC78" s="1217" t="str">
        <f>IF(AC77="","",VLOOKUP(AC77,'シフト記号表（従来型・ユニット型共通）'!$C$6:$L$47,10,FALSE))</f>
        <v/>
      </c>
      <c r="AD78" s="1217" t="str">
        <f>IF(AD77="","",VLOOKUP(AD77,'シフト記号表（従来型・ユニット型共通）'!$C$6:$L$47,10,FALSE))</f>
        <v/>
      </c>
      <c r="AE78" s="1217" t="str">
        <f>IF(AE77="","",VLOOKUP(AE77,'シフト記号表（従来型・ユニット型共通）'!$C$6:$L$47,10,FALSE))</f>
        <v/>
      </c>
      <c r="AF78" s="1217" t="str">
        <f>IF(AF77="","",VLOOKUP(AF77,'シフト記号表（従来型・ユニット型共通）'!$C$6:$L$47,10,FALSE))</f>
        <v/>
      </c>
      <c r="AG78" s="1233" t="str">
        <f>IF(AG77="","",VLOOKUP(AG77,'シフト記号表（従来型・ユニット型共通）'!$C$6:$L$47,10,FALSE))</f>
        <v/>
      </c>
      <c r="AH78" s="1206" t="str">
        <f>IF(AH77="","",VLOOKUP(AH77,'シフト記号表（従来型・ユニット型共通）'!$C$6:$L$47,10,FALSE))</f>
        <v/>
      </c>
      <c r="AI78" s="1217" t="str">
        <f>IF(AI77="","",VLOOKUP(AI77,'シフト記号表（従来型・ユニット型共通）'!$C$6:$L$47,10,FALSE))</f>
        <v/>
      </c>
      <c r="AJ78" s="1217" t="str">
        <f>IF(AJ77="","",VLOOKUP(AJ77,'シフト記号表（従来型・ユニット型共通）'!$C$6:$L$47,10,FALSE))</f>
        <v/>
      </c>
      <c r="AK78" s="1217" t="str">
        <f>IF(AK77="","",VLOOKUP(AK77,'シフト記号表（従来型・ユニット型共通）'!$C$6:$L$47,10,FALSE))</f>
        <v/>
      </c>
      <c r="AL78" s="1217" t="str">
        <f>IF(AL77="","",VLOOKUP(AL77,'シフト記号表（従来型・ユニット型共通）'!$C$6:$L$47,10,FALSE))</f>
        <v/>
      </c>
      <c r="AM78" s="1217" t="str">
        <f>IF(AM77="","",VLOOKUP(AM77,'シフト記号表（従来型・ユニット型共通）'!$C$6:$L$47,10,FALSE))</f>
        <v/>
      </c>
      <c r="AN78" s="1233" t="str">
        <f>IF(AN77="","",VLOOKUP(AN77,'シフト記号表（従来型・ユニット型共通）'!$C$6:$L$47,10,FALSE))</f>
        <v/>
      </c>
      <c r="AO78" s="1206" t="str">
        <f>IF(AO77="","",VLOOKUP(AO77,'シフト記号表（従来型・ユニット型共通）'!$C$6:$L$47,10,FALSE))</f>
        <v/>
      </c>
      <c r="AP78" s="1217" t="str">
        <f>IF(AP77="","",VLOOKUP(AP77,'シフト記号表（従来型・ユニット型共通）'!$C$6:$L$47,10,FALSE))</f>
        <v/>
      </c>
      <c r="AQ78" s="1217" t="str">
        <f>IF(AQ77="","",VLOOKUP(AQ77,'シフト記号表（従来型・ユニット型共通）'!$C$6:$L$47,10,FALSE))</f>
        <v/>
      </c>
      <c r="AR78" s="1217" t="str">
        <f>IF(AR77="","",VLOOKUP(AR77,'シフト記号表（従来型・ユニット型共通）'!$C$6:$L$47,10,FALSE))</f>
        <v/>
      </c>
      <c r="AS78" s="1217" t="str">
        <f>IF(AS77="","",VLOOKUP(AS77,'シフト記号表（従来型・ユニット型共通）'!$C$6:$L$47,10,FALSE))</f>
        <v/>
      </c>
      <c r="AT78" s="1217" t="str">
        <f>IF(AT77="","",VLOOKUP(AT77,'シフト記号表（従来型・ユニット型共通）'!$C$6:$L$47,10,FALSE))</f>
        <v/>
      </c>
      <c r="AU78" s="1233" t="str">
        <f>IF(AU77="","",VLOOKUP(AU77,'シフト記号表（従来型・ユニット型共通）'!$C$6:$L$47,10,FALSE))</f>
        <v/>
      </c>
      <c r="AV78" s="1206" t="str">
        <f>IF(AV77="","",VLOOKUP(AV77,'シフト記号表（従来型・ユニット型共通）'!$C$6:$L$47,10,FALSE))</f>
        <v/>
      </c>
      <c r="AW78" s="1217" t="str">
        <f>IF(AW77="","",VLOOKUP(AW77,'シフト記号表（従来型・ユニット型共通）'!$C$6:$L$47,10,FALSE))</f>
        <v/>
      </c>
      <c r="AX78" s="1217" t="str">
        <f>IF(AX77="","",VLOOKUP(AX77,'シフト記号表（従来型・ユニット型共通）'!$C$6:$L$47,10,FALSE))</f>
        <v/>
      </c>
      <c r="AY78" s="1217" t="str">
        <f>IF(AY77="","",VLOOKUP(AY77,'シフト記号表（従来型・ユニット型共通）'!$C$6:$L$47,10,FALSE))</f>
        <v/>
      </c>
      <c r="AZ78" s="1217" t="str">
        <f>IF(AZ77="","",VLOOKUP(AZ77,'シフト記号表（従来型・ユニット型共通）'!$C$6:$L$47,10,FALSE))</f>
        <v/>
      </c>
      <c r="BA78" s="1217" t="str">
        <f>IF(BA77="","",VLOOKUP(BA77,'シフト記号表（従来型・ユニット型共通）'!$C$6:$L$47,10,FALSE))</f>
        <v/>
      </c>
      <c r="BB78" s="1233" t="str">
        <f>IF(BB77="","",VLOOKUP(BB77,'シフト記号表（従来型・ユニット型共通）'!$C$6:$L$47,10,FALSE))</f>
        <v/>
      </c>
      <c r="BC78" s="1206" t="str">
        <f>IF(BC77="","",VLOOKUP(BC77,'シフト記号表（従来型・ユニット型共通）'!$C$6:$L$47,10,FALSE))</f>
        <v/>
      </c>
      <c r="BD78" s="1217" t="str">
        <f>IF(BD77="","",VLOOKUP(BD77,'シフト記号表（従来型・ユニット型共通）'!$C$6:$L$47,10,FALSE))</f>
        <v/>
      </c>
      <c r="BE78" s="1217" t="str">
        <f>IF(BE77="","",VLOOKUP(BE77,'シフト記号表（従来型・ユニット型共通）'!$C$6:$L$47,10,FALSE))</f>
        <v/>
      </c>
      <c r="BF78" s="1269">
        <f>IF($BI$3="４週",SUM(AA78:BB78),IF($BI$3="暦月",SUM(AA78:BE78),""))</f>
        <v>0</v>
      </c>
      <c r="BG78" s="1278"/>
      <c r="BH78" s="1287">
        <f>IF($BI$3="４週",BF78/4,IF($BI$3="暦月",(BF78/($BI$8/7)),""))</f>
        <v>0</v>
      </c>
      <c r="BI78" s="1278"/>
      <c r="BJ78" s="1299"/>
      <c r="BK78" s="1306"/>
      <c r="BL78" s="1306"/>
      <c r="BM78" s="1306"/>
      <c r="BN78" s="1316"/>
    </row>
    <row r="79" spans="2:66" ht="20.25" customHeight="1">
      <c r="B79" s="1040">
        <f>B77+1</f>
        <v>32</v>
      </c>
      <c r="C79" s="1048"/>
      <c r="D79" s="1055"/>
      <c r="E79" s="1060"/>
      <c r="F79" s="1066"/>
      <c r="G79" s="1077"/>
      <c r="H79" s="1088"/>
      <c r="I79" s="1095"/>
      <c r="J79" s="1100"/>
      <c r="K79" s="1095"/>
      <c r="L79" s="1100"/>
      <c r="M79" s="1109"/>
      <c r="N79" s="1123"/>
      <c r="O79" s="1129"/>
      <c r="P79" s="1145"/>
      <c r="Q79" s="1145"/>
      <c r="R79" s="1088"/>
      <c r="S79" s="1152"/>
      <c r="T79" s="1157"/>
      <c r="U79" s="1157"/>
      <c r="V79" s="1157"/>
      <c r="W79" s="1168"/>
      <c r="X79" s="1178" t="s">
        <v>1147</v>
      </c>
      <c r="Y79" s="1185"/>
      <c r="Z79" s="1196"/>
      <c r="AA79" s="1207"/>
      <c r="AB79" s="1218"/>
      <c r="AC79" s="1218"/>
      <c r="AD79" s="1218"/>
      <c r="AE79" s="1218"/>
      <c r="AF79" s="1218"/>
      <c r="AG79" s="1234"/>
      <c r="AH79" s="1207"/>
      <c r="AI79" s="1218"/>
      <c r="AJ79" s="1218"/>
      <c r="AK79" s="1218"/>
      <c r="AL79" s="1218"/>
      <c r="AM79" s="1218"/>
      <c r="AN79" s="1234"/>
      <c r="AO79" s="1207"/>
      <c r="AP79" s="1218"/>
      <c r="AQ79" s="1218"/>
      <c r="AR79" s="1218"/>
      <c r="AS79" s="1218"/>
      <c r="AT79" s="1218"/>
      <c r="AU79" s="1234"/>
      <c r="AV79" s="1207"/>
      <c r="AW79" s="1218"/>
      <c r="AX79" s="1218"/>
      <c r="AY79" s="1218"/>
      <c r="AZ79" s="1218"/>
      <c r="BA79" s="1218"/>
      <c r="BB79" s="1234"/>
      <c r="BC79" s="1207"/>
      <c r="BD79" s="1218"/>
      <c r="BE79" s="1261"/>
      <c r="BF79" s="1268"/>
      <c r="BG79" s="1277"/>
      <c r="BH79" s="1286"/>
      <c r="BI79" s="1294"/>
      <c r="BJ79" s="1298"/>
      <c r="BK79" s="1305"/>
      <c r="BL79" s="1305"/>
      <c r="BM79" s="1305"/>
      <c r="BN79" s="1315"/>
    </row>
    <row r="80" spans="2:66" ht="20.25" customHeight="1">
      <c r="B80" s="1041"/>
      <c r="C80" s="1047"/>
      <c r="D80" s="1054"/>
      <c r="E80" s="1060"/>
      <c r="F80" s="1066"/>
      <c r="G80" s="1078"/>
      <c r="H80" s="1089"/>
      <c r="I80" s="1097"/>
      <c r="J80" s="1102">
        <f>G79</f>
        <v>0</v>
      </c>
      <c r="K80" s="1097"/>
      <c r="L80" s="1102">
        <f>M79</f>
        <v>0</v>
      </c>
      <c r="M80" s="1110"/>
      <c r="N80" s="1124"/>
      <c r="O80" s="1130"/>
      <c r="P80" s="1146"/>
      <c r="Q80" s="1146"/>
      <c r="R80" s="1089"/>
      <c r="S80" s="1152"/>
      <c r="T80" s="1157"/>
      <c r="U80" s="1157"/>
      <c r="V80" s="1157"/>
      <c r="W80" s="1168"/>
      <c r="X80" s="1177" t="s">
        <v>1148</v>
      </c>
      <c r="Y80" s="1184"/>
      <c r="Z80" s="1195"/>
      <c r="AA80" s="1206" t="str">
        <f>IF(AA79="","",VLOOKUP(AA79,'シフト記号表（従来型・ユニット型共通）'!$C$6:$L$47,10,FALSE))</f>
        <v/>
      </c>
      <c r="AB80" s="1217" t="str">
        <f>IF(AB79="","",VLOOKUP(AB79,'シフト記号表（従来型・ユニット型共通）'!$C$6:$L$47,10,FALSE))</f>
        <v/>
      </c>
      <c r="AC80" s="1217" t="str">
        <f>IF(AC79="","",VLOOKUP(AC79,'シフト記号表（従来型・ユニット型共通）'!$C$6:$L$47,10,FALSE))</f>
        <v/>
      </c>
      <c r="AD80" s="1217" t="str">
        <f>IF(AD79="","",VLOOKUP(AD79,'シフト記号表（従来型・ユニット型共通）'!$C$6:$L$47,10,FALSE))</f>
        <v/>
      </c>
      <c r="AE80" s="1217" t="str">
        <f>IF(AE79="","",VLOOKUP(AE79,'シフト記号表（従来型・ユニット型共通）'!$C$6:$L$47,10,FALSE))</f>
        <v/>
      </c>
      <c r="AF80" s="1217" t="str">
        <f>IF(AF79="","",VLOOKUP(AF79,'シフト記号表（従来型・ユニット型共通）'!$C$6:$L$47,10,FALSE))</f>
        <v/>
      </c>
      <c r="AG80" s="1233" t="str">
        <f>IF(AG79="","",VLOOKUP(AG79,'シフト記号表（従来型・ユニット型共通）'!$C$6:$L$47,10,FALSE))</f>
        <v/>
      </c>
      <c r="AH80" s="1206" t="str">
        <f>IF(AH79="","",VLOOKUP(AH79,'シフト記号表（従来型・ユニット型共通）'!$C$6:$L$47,10,FALSE))</f>
        <v/>
      </c>
      <c r="AI80" s="1217" t="str">
        <f>IF(AI79="","",VLOOKUP(AI79,'シフト記号表（従来型・ユニット型共通）'!$C$6:$L$47,10,FALSE))</f>
        <v/>
      </c>
      <c r="AJ80" s="1217" t="str">
        <f>IF(AJ79="","",VLOOKUP(AJ79,'シフト記号表（従来型・ユニット型共通）'!$C$6:$L$47,10,FALSE))</f>
        <v/>
      </c>
      <c r="AK80" s="1217" t="str">
        <f>IF(AK79="","",VLOOKUP(AK79,'シフト記号表（従来型・ユニット型共通）'!$C$6:$L$47,10,FALSE))</f>
        <v/>
      </c>
      <c r="AL80" s="1217" t="str">
        <f>IF(AL79="","",VLOOKUP(AL79,'シフト記号表（従来型・ユニット型共通）'!$C$6:$L$47,10,FALSE))</f>
        <v/>
      </c>
      <c r="AM80" s="1217" t="str">
        <f>IF(AM79="","",VLOOKUP(AM79,'シフト記号表（従来型・ユニット型共通）'!$C$6:$L$47,10,FALSE))</f>
        <v/>
      </c>
      <c r="AN80" s="1233" t="str">
        <f>IF(AN79="","",VLOOKUP(AN79,'シフト記号表（従来型・ユニット型共通）'!$C$6:$L$47,10,FALSE))</f>
        <v/>
      </c>
      <c r="AO80" s="1206" t="str">
        <f>IF(AO79="","",VLOOKUP(AO79,'シフト記号表（従来型・ユニット型共通）'!$C$6:$L$47,10,FALSE))</f>
        <v/>
      </c>
      <c r="AP80" s="1217" t="str">
        <f>IF(AP79="","",VLOOKUP(AP79,'シフト記号表（従来型・ユニット型共通）'!$C$6:$L$47,10,FALSE))</f>
        <v/>
      </c>
      <c r="AQ80" s="1217" t="str">
        <f>IF(AQ79="","",VLOOKUP(AQ79,'シフト記号表（従来型・ユニット型共通）'!$C$6:$L$47,10,FALSE))</f>
        <v/>
      </c>
      <c r="AR80" s="1217" t="str">
        <f>IF(AR79="","",VLOOKUP(AR79,'シフト記号表（従来型・ユニット型共通）'!$C$6:$L$47,10,FALSE))</f>
        <v/>
      </c>
      <c r="AS80" s="1217" t="str">
        <f>IF(AS79="","",VLOOKUP(AS79,'シフト記号表（従来型・ユニット型共通）'!$C$6:$L$47,10,FALSE))</f>
        <v/>
      </c>
      <c r="AT80" s="1217" t="str">
        <f>IF(AT79="","",VLOOKUP(AT79,'シフト記号表（従来型・ユニット型共通）'!$C$6:$L$47,10,FALSE))</f>
        <v/>
      </c>
      <c r="AU80" s="1233" t="str">
        <f>IF(AU79="","",VLOOKUP(AU79,'シフト記号表（従来型・ユニット型共通）'!$C$6:$L$47,10,FALSE))</f>
        <v/>
      </c>
      <c r="AV80" s="1206" t="str">
        <f>IF(AV79="","",VLOOKUP(AV79,'シフト記号表（従来型・ユニット型共通）'!$C$6:$L$47,10,FALSE))</f>
        <v/>
      </c>
      <c r="AW80" s="1217" t="str">
        <f>IF(AW79="","",VLOOKUP(AW79,'シフト記号表（従来型・ユニット型共通）'!$C$6:$L$47,10,FALSE))</f>
        <v/>
      </c>
      <c r="AX80" s="1217" t="str">
        <f>IF(AX79="","",VLOOKUP(AX79,'シフト記号表（従来型・ユニット型共通）'!$C$6:$L$47,10,FALSE))</f>
        <v/>
      </c>
      <c r="AY80" s="1217" t="str">
        <f>IF(AY79="","",VLOOKUP(AY79,'シフト記号表（従来型・ユニット型共通）'!$C$6:$L$47,10,FALSE))</f>
        <v/>
      </c>
      <c r="AZ80" s="1217" t="str">
        <f>IF(AZ79="","",VLOOKUP(AZ79,'シフト記号表（従来型・ユニット型共通）'!$C$6:$L$47,10,FALSE))</f>
        <v/>
      </c>
      <c r="BA80" s="1217" t="str">
        <f>IF(BA79="","",VLOOKUP(BA79,'シフト記号表（従来型・ユニット型共通）'!$C$6:$L$47,10,FALSE))</f>
        <v/>
      </c>
      <c r="BB80" s="1233" t="str">
        <f>IF(BB79="","",VLOOKUP(BB79,'シフト記号表（従来型・ユニット型共通）'!$C$6:$L$47,10,FALSE))</f>
        <v/>
      </c>
      <c r="BC80" s="1206" t="str">
        <f>IF(BC79="","",VLOOKUP(BC79,'シフト記号表（従来型・ユニット型共通）'!$C$6:$L$47,10,FALSE))</f>
        <v/>
      </c>
      <c r="BD80" s="1217" t="str">
        <f>IF(BD79="","",VLOOKUP(BD79,'シフト記号表（従来型・ユニット型共通）'!$C$6:$L$47,10,FALSE))</f>
        <v/>
      </c>
      <c r="BE80" s="1217" t="str">
        <f>IF(BE79="","",VLOOKUP(BE79,'シフト記号表（従来型・ユニット型共通）'!$C$6:$L$47,10,FALSE))</f>
        <v/>
      </c>
      <c r="BF80" s="1269">
        <f>IF($BI$3="４週",SUM(AA80:BB80),IF($BI$3="暦月",SUM(AA80:BE80),""))</f>
        <v>0</v>
      </c>
      <c r="BG80" s="1278"/>
      <c r="BH80" s="1287">
        <f>IF($BI$3="４週",BF80/4,IF($BI$3="暦月",(BF80/($BI$8/7)),""))</f>
        <v>0</v>
      </c>
      <c r="BI80" s="1278"/>
      <c r="BJ80" s="1299"/>
      <c r="BK80" s="1306"/>
      <c r="BL80" s="1306"/>
      <c r="BM80" s="1306"/>
      <c r="BN80" s="1316"/>
    </row>
    <row r="81" spans="2:66" ht="20.25" customHeight="1">
      <c r="B81" s="1040">
        <f>B79+1</f>
        <v>33</v>
      </c>
      <c r="C81" s="1048"/>
      <c r="D81" s="1055"/>
      <c r="E81" s="1060"/>
      <c r="F81" s="1066"/>
      <c r="G81" s="1077"/>
      <c r="H81" s="1088"/>
      <c r="I81" s="1095"/>
      <c r="J81" s="1100"/>
      <c r="K81" s="1095"/>
      <c r="L81" s="1100"/>
      <c r="M81" s="1109"/>
      <c r="N81" s="1123"/>
      <c r="O81" s="1129"/>
      <c r="P81" s="1145"/>
      <c r="Q81" s="1145"/>
      <c r="R81" s="1088"/>
      <c r="S81" s="1152"/>
      <c r="T81" s="1157"/>
      <c r="U81" s="1157"/>
      <c r="V81" s="1157"/>
      <c r="W81" s="1168"/>
      <c r="X81" s="1178" t="s">
        <v>1147</v>
      </c>
      <c r="Y81" s="1185"/>
      <c r="Z81" s="1196"/>
      <c r="AA81" s="1207"/>
      <c r="AB81" s="1218"/>
      <c r="AC81" s="1218"/>
      <c r="AD81" s="1218"/>
      <c r="AE81" s="1218"/>
      <c r="AF81" s="1218"/>
      <c r="AG81" s="1234"/>
      <c r="AH81" s="1207"/>
      <c r="AI81" s="1218"/>
      <c r="AJ81" s="1218"/>
      <c r="AK81" s="1218"/>
      <c r="AL81" s="1218"/>
      <c r="AM81" s="1218"/>
      <c r="AN81" s="1234"/>
      <c r="AO81" s="1207"/>
      <c r="AP81" s="1218"/>
      <c r="AQ81" s="1218"/>
      <c r="AR81" s="1218"/>
      <c r="AS81" s="1218"/>
      <c r="AT81" s="1218"/>
      <c r="AU81" s="1234"/>
      <c r="AV81" s="1207"/>
      <c r="AW81" s="1218"/>
      <c r="AX81" s="1218"/>
      <c r="AY81" s="1218"/>
      <c r="AZ81" s="1218"/>
      <c r="BA81" s="1218"/>
      <c r="BB81" s="1234"/>
      <c r="BC81" s="1207"/>
      <c r="BD81" s="1218"/>
      <c r="BE81" s="1261"/>
      <c r="BF81" s="1268"/>
      <c r="BG81" s="1277"/>
      <c r="BH81" s="1286"/>
      <c r="BI81" s="1294"/>
      <c r="BJ81" s="1298"/>
      <c r="BK81" s="1305"/>
      <c r="BL81" s="1305"/>
      <c r="BM81" s="1305"/>
      <c r="BN81" s="1315"/>
    </row>
    <row r="82" spans="2:66" ht="20.25" customHeight="1">
      <c r="B82" s="1041"/>
      <c r="C82" s="1047"/>
      <c r="D82" s="1054"/>
      <c r="E82" s="1060"/>
      <c r="F82" s="1066"/>
      <c r="G82" s="1078"/>
      <c r="H82" s="1089"/>
      <c r="I82" s="1097"/>
      <c r="J82" s="1102">
        <f>G81</f>
        <v>0</v>
      </c>
      <c r="K82" s="1097"/>
      <c r="L82" s="1102">
        <f>M81</f>
        <v>0</v>
      </c>
      <c r="M82" s="1110"/>
      <c r="N82" s="1124"/>
      <c r="O82" s="1130"/>
      <c r="P82" s="1146"/>
      <c r="Q82" s="1146"/>
      <c r="R82" s="1089"/>
      <c r="S82" s="1152"/>
      <c r="T82" s="1157"/>
      <c r="U82" s="1157"/>
      <c r="V82" s="1157"/>
      <c r="W82" s="1168"/>
      <c r="X82" s="1177" t="s">
        <v>1148</v>
      </c>
      <c r="Y82" s="1184"/>
      <c r="Z82" s="1195"/>
      <c r="AA82" s="1206" t="str">
        <f>IF(AA81="","",VLOOKUP(AA81,'シフト記号表（従来型・ユニット型共通）'!$C$6:$L$47,10,FALSE))</f>
        <v/>
      </c>
      <c r="AB82" s="1217" t="str">
        <f>IF(AB81="","",VLOOKUP(AB81,'シフト記号表（従来型・ユニット型共通）'!$C$6:$L$47,10,FALSE))</f>
        <v/>
      </c>
      <c r="AC82" s="1217" t="str">
        <f>IF(AC81="","",VLOOKUP(AC81,'シフト記号表（従来型・ユニット型共通）'!$C$6:$L$47,10,FALSE))</f>
        <v/>
      </c>
      <c r="AD82" s="1217" t="str">
        <f>IF(AD81="","",VLOOKUP(AD81,'シフト記号表（従来型・ユニット型共通）'!$C$6:$L$47,10,FALSE))</f>
        <v/>
      </c>
      <c r="AE82" s="1217" t="str">
        <f>IF(AE81="","",VLOOKUP(AE81,'シフト記号表（従来型・ユニット型共通）'!$C$6:$L$47,10,FALSE))</f>
        <v/>
      </c>
      <c r="AF82" s="1217" t="str">
        <f>IF(AF81="","",VLOOKUP(AF81,'シフト記号表（従来型・ユニット型共通）'!$C$6:$L$47,10,FALSE))</f>
        <v/>
      </c>
      <c r="AG82" s="1233" t="str">
        <f>IF(AG81="","",VLOOKUP(AG81,'シフト記号表（従来型・ユニット型共通）'!$C$6:$L$47,10,FALSE))</f>
        <v/>
      </c>
      <c r="AH82" s="1206" t="str">
        <f>IF(AH81="","",VLOOKUP(AH81,'シフト記号表（従来型・ユニット型共通）'!$C$6:$L$47,10,FALSE))</f>
        <v/>
      </c>
      <c r="AI82" s="1217" t="str">
        <f>IF(AI81="","",VLOOKUP(AI81,'シフト記号表（従来型・ユニット型共通）'!$C$6:$L$47,10,FALSE))</f>
        <v/>
      </c>
      <c r="AJ82" s="1217" t="str">
        <f>IF(AJ81="","",VLOOKUP(AJ81,'シフト記号表（従来型・ユニット型共通）'!$C$6:$L$47,10,FALSE))</f>
        <v/>
      </c>
      <c r="AK82" s="1217" t="str">
        <f>IF(AK81="","",VLOOKUP(AK81,'シフト記号表（従来型・ユニット型共通）'!$C$6:$L$47,10,FALSE))</f>
        <v/>
      </c>
      <c r="AL82" s="1217" t="str">
        <f>IF(AL81="","",VLOOKUP(AL81,'シフト記号表（従来型・ユニット型共通）'!$C$6:$L$47,10,FALSE))</f>
        <v/>
      </c>
      <c r="AM82" s="1217" t="str">
        <f>IF(AM81="","",VLOOKUP(AM81,'シフト記号表（従来型・ユニット型共通）'!$C$6:$L$47,10,FALSE))</f>
        <v/>
      </c>
      <c r="AN82" s="1233" t="str">
        <f>IF(AN81="","",VLOOKUP(AN81,'シフト記号表（従来型・ユニット型共通）'!$C$6:$L$47,10,FALSE))</f>
        <v/>
      </c>
      <c r="AO82" s="1206" t="str">
        <f>IF(AO81="","",VLOOKUP(AO81,'シフト記号表（従来型・ユニット型共通）'!$C$6:$L$47,10,FALSE))</f>
        <v/>
      </c>
      <c r="AP82" s="1217" t="str">
        <f>IF(AP81="","",VLOOKUP(AP81,'シフト記号表（従来型・ユニット型共通）'!$C$6:$L$47,10,FALSE))</f>
        <v/>
      </c>
      <c r="AQ82" s="1217" t="str">
        <f>IF(AQ81="","",VLOOKUP(AQ81,'シフト記号表（従来型・ユニット型共通）'!$C$6:$L$47,10,FALSE))</f>
        <v/>
      </c>
      <c r="AR82" s="1217" t="str">
        <f>IF(AR81="","",VLOOKUP(AR81,'シフト記号表（従来型・ユニット型共通）'!$C$6:$L$47,10,FALSE))</f>
        <v/>
      </c>
      <c r="AS82" s="1217" t="str">
        <f>IF(AS81="","",VLOOKUP(AS81,'シフト記号表（従来型・ユニット型共通）'!$C$6:$L$47,10,FALSE))</f>
        <v/>
      </c>
      <c r="AT82" s="1217" t="str">
        <f>IF(AT81="","",VLOOKUP(AT81,'シフト記号表（従来型・ユニット型共通）'!$C$6:$L$47,10,FALSE))</f>
        <v/>
      </c>
      <c r="AU82" s="1233" t="str">
        <f>IF(AU81="","",VLOOKUP(AU81,'シフト記号表（従来型・ユニット型共通）'!$C$6:$L$47,10,FALSE))</f>
        <v/>
      </c>
      <c r="AV82" s="1206" t="str">
        <f>IF(AV81="","",VLOOKUP(AV81,'シフト記号表（従来型・ユニット型共通）'!$C$6:$L$47,10,FALSE))</f>
        <v/>
      </c>
      <c r="AW82" s="1217" t="str">
        <f>IF(AW81="","",VLOOKUP(AW81,'シフト記号表（従来型・ユニット型共通）'!$C$6:$L$47,10,FALSE))</f>
        <v/>
      </c>
      <c r="AX82" s="1217" t="str">
        <f>IF(AX81="","",VLOOKUP(AX81,'シフト記号表（従来型・ユニット型共通）'!$C$6:$L$47,10,FALSE))</f>
        <v/>
      </c>
      <c r="AY82" s="1217" t="str">
        <f>IF(AY81="","",VLOOKUP(AY81,'シフト記号表（従来型・ユニット型共通）'!$C$6:$L$47,10,FALSE))</f>
        <v/>
      </c>
      <c r="AZ82" s="1217" t="str">
        <f>IF(AZ81="","",VLOOKUP(AZ81,'シフト記号表（従来型・ユニット型共通）'!$C$6:$L$47,10,FALSE))</f>
        <v/>
      </c>
      <c r="BA82" s="1217" t="str">
        <f>IF(BA81="","",VLOOKUP(BA81,'シフト記号表（従来型・ユニット型共通）'!$C$6:$L$47,10,FALSE))</f>
        <v/>
      </c>
      <c r="BB82" s="1233" t="str">
        <f>IF(BB81="","",VLOOKUP(BB81,'シフト記号表（従来型・ユニット型共通）'!$C$6:$L$47,10,FALSE))</f>
        <v/>
      </c>
      <c r="BC82" s="1206" t="str">
        <f>IF(BC81="","",VLOOKUP(BC81,'シフト記号表（従来型・ユニット型共通）'!$C$6:$L$47,10,FALSE))</f>
        <v/>
      </c>
      <c r="BD82" s="1217" t="str">
        <f>IF(BD81="","",VLOOKUP(BD81,'シフト記号表（従来型・ユニット型共通）'!$C$6:$L$47,10,FALSE))</f>
        <v/>
      </c>
      <c r="BE82" s="1217" t="str">
        <f>IF(BE81="","",VLOOKUP(BE81,'シフト記号表（従来型・ユニット型共通）'!$C$6:$L$47,10,FALSE))</f>
        <v/>
      </c>
      <c r="BF82" s="1269">
        <f>IF($BI$3="４週",SUM(AA82:BB82),IF($BI$3="暦月",SUM(AA82:BE82),""))</f>
        <v>0</v>
      </c>
      <c r="BG82" s="1278"/>
      <c r="BH82" s="1287">
        <f>IF($BI$3="４週",BF82/4,IF($BI$3="暦月",(BF82/($BI$8/7)),""))</f>
        <v>0</v>
      </c>
      <c r="BI82" s="1278"/>
      <c r="BJ82" s="1299"/>
      <c r="BK82" s="1306"/>
      <c r="BL82" s="1306"/>
      <c r="BM82" s="1306"/>
      <c r="BN82" s="1316"/>
    </row>
    <row r="83" spans="2:66" ht="20.25" customHeight="1">
      <c r="B83" s="1040">
        <f>B81+1</f>
        <v>34</v>
      </c>
      <c r="C83" s="1048"/>
      <c r="D83" s="1055"/>
      <c r="E83" s="1060"/>
      <c r="F83" s="1066"/>
      <c r="G83" s="1077"/>
      <c r="H83" s="1088"/>
      <c r="I83" s="1095"/>
      <c r="J83" s="1100"/>
      <c r="K83" s="1095"/>
      <c r="L83" s="1100"/>
      <c r="M83" s="1109"/>
      <c r="N83" s="1123"/>
      <c r="O83" s="1129"/>
      <c r="P83" s="1145"/>
      <c r="Q83" s="1145"/>
      <c r="R83" s="1088"/>
      <c r="S83" s="1152"/>
      <c r="T83" s="1157"/>
      <c r="U83" s="1157"/>
      <c r="V83" s="1157"/>
      <c r="W83" s="1168"/>
      <c r="X83" s="1178" t="s">
        <v>1147</v>
      </c>
      <c r="Y83" s="1185"/>
      <c r="Z83" s="1196"/>
      <c r="AA83" s="1207"/>
      <c r="AB83" s="1218"/>
      <c r="AC83" s="1218"/>
      <c r="AD83" s="1218"/>
      <c r="AE83" s="1218"/>
      <c r="AF83" s="1218"/>
      <c r="AG83" s="1234"/>
      <c r="AH83" s="1207"/>
      <c r="AI83" s="1218"/>
      <c r="AJ83" s="1218"/>
      <c r="AK83" s="1218"/>
      <c r="AL83" s="1218"/>
      <c r="AM83" s="1218"/>
      <c r="AN83" s="1234"/>
      <c r="AO83" s="1207"/>
      <c r="AP83" s="1218"/>
      <c r="AQ83" s="1218"/>
      <c r="AR83" s="1218"/>
      <c r="AS83" s="1218"/>
      <c r="AT83" s="1218"/>
      <c r="AU83" s="1234"/>
      <c r="AV83" s="1207"/>
      <c r="AW83" s="1218"/>
      <c r="AX83" s="1218"/>
      <c r="AY83" s="1218"/>
      <c r="AZ83" s="1218"/>
      <c r="BA83" s="1218"/>
      <c r="BB83" s="1234"/>
      <c r="BC83" s="1207"/>
      <c r="BD83" s="1218"/>
      <c r="BE83" s="1261"/>
      <c r="BF83" s="1268"/>
      <c r="BG83" s="1277"/>
      <c r="BH83" s="1286"/>
      <c r="BI83" s="1294"/>
      <c r="BJ83" s="1298"/>
      <c r="BK83" s="1305"/>
      <c r="BL83" s="1305"/>
      <c r="BM83" s="1305"/>
      <c r="BN83" s="1315"/>
    </row>
    <row r="84" spans="2:66" ht="20.25" customHeight="1">
      <c r="B84" s="1041"/>
      <c r="C84" s="1047"/>
      <c r="D84" s="1054"/>
      <c r="E84" s="1060"/>
      <c r="F84" s="1066"/>
      <c r="G84" s="1078"/>
      <c r="H84" s="1089"/>
      <c r="I84" s="1097"/>
      <c r="J84" s="1102">
        <f>G83</f>
        <v>0</v>
      </c>
      <c r="K84" s="1097"/>
      <c r="L84" s="1102">
        <f>M83</f>
        <v>0</v>
      </c>
      <c r="M84" s="1110"/>
      <c r="N84" s="1124"/>
      <c r="O84" s="1130"/>
      <c r="P84" s="1146"/>
      <c r="Q84" s="1146"/>
      <c r="R84" s="1089"/>
      <c r="S84" s="1152"/>
      <c r="T84" s="1157"/>
      <c r="U84" s="1157"/>
      <c r="V84" s="1157"/>
      <c r="W84" s="1168"/>
      <c r="X84" s="1177" t="s">
        <v>1148</v>
      </c>
      <c r="Y84" s="1184"/>
      <c r="Z84" s="1195"/>
      <c r="AA84" s="1206" t="str">
        <f>IF(AA83="","",VLOOKUP(AA83,'シフト記号表（従来型・ユニット型共通）'!$C$6:$L$47,10,FALSE))</f>
        <v/>
      </c>
      <c r="AB84" s="1217" t="str">
        <f>IF(AB83="","",VLOOKUP(AB83,'シフト記号表（従来型・ユニット型共通）'!$C$6:$L$47,10,FALSE))</f>
        <v/>
      </c>
      <c r="AC84" s="1217" t="str">
        <f>IF(AC83="","",VLOOKUP(AC83,'シフト記号表（従来型・ユニット型共通）'!$C$6:$L$47,10,FALSE))</f>
        <v/>
      </c>
      <c r="AD84" s="1217" t="str">
        <f>IF(AD83="","",VLOOKUP(AD83,'シフト記号表（従来型・ユニット型共通）'!$C$6:$L$47,10,FALSE))</f>
        <v/>
      </c>
      <c r="AE84" s="1217" t="str">
        <f>IF(AE83="","",VLOOKUP(AE83,'シフト記号表（従来型・ユニット型共通）'!$C$6:$L$47,10,FALSE))</f>
        <v/>
      </c>
      <c r="AF84" s="1217" t="str">
        <f>IF(AF83="","",VLOOKUP(AF83,'シフト記号表（従来型・ユニット型共通）'!$C$6:$L$47,10,FALSE))</f>
        <v/>
      </c>
      <c r="AG84" s="1233" t="str">
        <f>IF(AG83="","",VLOOKUP(AG83,'シフト記号表（従来型・ユニット型共通）'!$C$6:$L$47,10,FALSE))</f>
        <v/>
      </c>
      <c r="AH84" s="1206" t="str">
        <f>IF(AH83="","",VLOOKUP(AH83,'シフト記号表（従来型・ユニット型共通）'!$C$6:$L$47,10,FALSE))</f>
        <v/>
      </c>
      <c r="AI84" s="1217" t="str">
        <f>IF(AI83="","",VLOOKUP(AI83,'シフト記号表（従来型・ユニット型共通）'!$C$6:$L$47,10,FALSE))</f>
        <v/>
      </c>
      <c r="AJ84" s="1217" t="str">
        <f>IF(AJ83="","",VLOOKUP(AJ83,'シフト記号表（従来型・ユニット型共通）'!$C$6:$L$47,10,FALSE))</f>
        <v/>
      </c>
      <c r="AK84" s="1217" t="str">
        <f>IF(AK83="","",VLOOKUP(AK83,'シフト記号表（従来型・ユニット型共通）'!$C$6:$L$47,10,FALSE))</f>
        <v/>
      </c>
      <c r="AL84" s="1217" t="str">
        <f>IF(AL83="","",VLOOKUP(AL83,'シフト記号表（従来型・ユニット型共通）'!$C$6:$L$47,10,FALSE))</f>
        <v/>
      </c>
      <c r="AM84" s="1217" t="str">
        <f>IF(AM83="","",VLOOKUP(AM83,'シフト記号表（従来型・ユニット型共通）'!$C$6:$L$47,10,FALSE))</f>
        <v/>
      </c>
      <c r="AN84" s="1233" t="str">
        <f>IF(AN83="","",VLOOKUP(AN83,'シフト記号表（従来型・ユニット型共通）'!$C$6:$L$47,10,FALSE))</f>
        <v/>
      </c>
      <c r="AO84" s="1206" t="str">
        <f>IF(AO83="","",VLOOKUP(AO83,'シフト記号表（従来型・ユニット型共通）'!$C$6:$L$47,10,FALSE))</f>
        <v/>
      </c>
      <c r="AP84" s="1217" t="str">
        <f>IF(AP83="","",VLOOKUP(AP83,'シフト記号表（従来型・ユニット型共通）'!$C$6:$L$47,10,FALSE))</f>
        <v/>
      </c>
      <c r="AQ84" s="1217" t="str">
        <f>IF(AQ83="","",VLOOKUP(AQ83,'シフト記号表（従来型・ユニット型共通）'!$C$6:$L$47,10,FALSE))</f>
        <v/>
      </c>
      <c r="AR84" s="1217" t="str">
        <f>IF(AR83="","",VLOOKUP(AR83,'シフト記号表（従来型・ユニット型共通）'!$C$6:$L$47,10,FALSE))</f>
        <v/>
      </c>
      <c r="AS84" s="1217" t="str">
        <f>IF(AS83="","",VLOOKUP(AS83,'シフト記号表（従来型・ユニット型共通）'!$C$6:$L$47,10,FALSE))</f>
        <v/>
      </c>
      <c r="AT84" s="1217" t="str">
        <f>IF(AT83="","",VLOOKUP(AT83,'シフト記号表（従来型・ユニット型共通）'!$C$6:$L$47,10,FALSE))</f>
        <v/>
      </c>
      <c r="AU84" s="1233" t="str">
        <f>IF(AU83="","",VLOOKUP(AU83,'シフト記号表（従来型・ユニット型共通）'!$C$6:$L$47,10,FALSE))</f>
        <v/>
      </c>
      <c r="AV84" s="1206" t="str">
        <f>IF(AV83="","",VLOOKUP(AV83,'シフト記号表（従来型・ユニット型共通）'!$C$6:$L$47,10,FALSE))</f>
        <v/>
      </c>
      <c r="AW84" s="1217" t="str">
        <f>IF(AW83="","",VLOOKUP(AW83,'シフト記号表（従来型・ユニット型共通）'!$C$6:$L$47,10,FALSE))</f>
        <v/>
      </c>
      <c r="AX84" s="1217" t="str">
        <f>IF(AX83="","",VLOOKUP(AX83,'シフト記号表（従来型・ユニット型共通）'!$C$6:$L$47,10,FALSE))</f>
        <v/>
      </c>
      <c r="AY84" s="1217" t="str">
        <f>IF(AY83="","",VLOOKUP(AY83,'シフト記号表（従来型・ユニット型共通）'!$C$6:$L$47,10,FALSE))</f>
        <v/>
      </c>
      <c r="AZ84" s="1217" t="str">
        <f>IF(AZ83="","",VLOOKUP(AZ83,'シフト記号表（従来型・ユニット型共通）'!$C$6:$L$47,10,FALSE))</f>
        <v/>
      </c>
      <c r="BA84" s="1217" t="str">
        <f>IF(BA83="","",VLOOKUP(BA83,'シフト記号表（従来型・ユニット型共通）'!$C$6:$L$47,10,FALSE))</f>
        <v/>
      </c>
      <c r="BB84" s="1233" t="str">
        <f>IF(BB83="","",VLOOKUP(BB83,'シフト記号表（従来型・ユニット型共通）'!$C$6:$L$47,10,FALSE))</f>
        <v/>
      </c>
      <c r="BC84" s="1206" t="str">
        <f>IF(BC83="","",VLOOKUP(BC83,'シフト記号表（従来型・ユニット型共通）'!$C$6:$L$47,10,FALSE))</f>
        <v/>
      </c>
      <c r="BD84" s="1217" t="str">
        <f>IF(BD83="","",VLOOKUP(BD83,'シフト記号表（従来型・ユニット型共通）'!$C$6:$L$47,10,FALSE))</f>
        <v/>
      </c>
      <c r="BE84" s="1217" t="str">
        <f>IF(BE83="","",VLOOKUP(BE83,'シフト記号表（従来型・ユニット型共通）'!$C$6:$L$47,10,FALSE))</f>
        <v/>
      </c>
      <c r="BF84" s="1269">
        <f>IF($BI$3="４週",SUM(AA84:BB84),IF($BI$3="暦月",SUM(AA84:BE84),""))</f>
        <v>0</v>
      </c>
      <c r="BG84" s="1278"/>
      <c r="BH84" s="1287">
        <f>IF($BI$3="４週",BF84/4,IF($BI$3="暦月",(BF84/($BI$8/7)),""))</f>
        <v>0</v>
      </c>
      <c r="BI84" s="1278"/>
      <c r="BJ84" s="1299"/>
      <c r="BK84" s="1306"/>
      <c r="BL84" s="1306"/>
      <c r="BM84" s="1306"/>
      <c r="BN84" s="1316"/>
    </row>
    <row r="85" spans="2:66" ht="20.25" customHeight="1">
      <c r="B85" s="1040">
        <f>B83+1</f>
        <v>35</v>
      </c>
      <c r="C85" s="1048"/>
      <c r="D85" s="1055"/>
      <c r="E85" s="1060"/>
      <c r="F85" s="1066"/>
      <c r="G85" s="1077"/>
      <c r="H85" s="1088"/>
      <c r="I85" s="1095"/>
      <c r="J85" s="1100"/>
      <c r="K85" s="1095"/>
      <c r="L85" s="1100"/>
      <c r="M85" s="1109"/>
      <c r="N85" s="1123"/>
      <c r="O85" s="1129"/>
      <c r="P85" s="1145"/>
      <c r="Q85" s="1145"/>
      <c r="R85" s="1088"/>
      <c r="S85" s="1152"/>
      <c r="T85" s="1157"/>
      <c r="U85" s="1157"/>
      <c r="V85" s="1157"/>
      <c r="W85" s="1168"/>
      <c r="X85" s="1178" t="s">
        <v>1147</v>
      </c>
      <c r="Y85" s="1185"/>
      <c r="Z85" s="1196"/>
      <c r="AA85" s="1207"/>
      <c r="AB85" s="1218"/>
      <c r="AC85" s="1218"/>
      <c r="AD85" s="1218"/>
      <c r="AE85" s="1218"/>
      <c r="AF85" s="1218"/>
      <c r="AG85" s="1234"/>
      <c r="AH85" s="1207"/>
      <c r="AI85" s="1218"/>
      <c r="AJ85" s="1218"/>
      <c r="AK85" s="1218"/>
      <c r="AL85" s="1218"/>
      <c r="AM85" s="1218"/>
      <c r="AN85" s="1234"/>
      <c r="AO85" s="1207"/>
      <c r="AP85" s="1218"/>
      <c r="AQ85" s="1218"/>
      <c r="AR85" s="1218"/>
      <c r="AS85" s="1218"/>
      <c r="AT85" s="1218"/>
      <c r="AU85" s="1234"/>
      <c r="AV85" s="1207"/>
      <c r="AW85" s="1218"/>
      <c r="AX85" s="1218"/>
      <c r="AY85" s="1218"/>
      <c r="AZ85" s="1218"/>
      <c r="BA85" s="1218"/>
      <c r="BB85" s="1234"/>
      <c r="BC85" s="1207"/>
      <c r="BD85" s="1218"/>
      <c r="BE85" s="1261"/>
      <c r="BF85" s="1268"/>
      <c r="BG85" s="1277"/>
      <c r="BH85" s="1286"/>
      <c r="BI85" s="1294"/>
      <c r="BJ85" s="1298"/>
      <c r="BK85" s="1305"/>
      <c r="BL85" s="1305"/>
      <c r="BM85" s="1305"/>
      <c r="BN85" s="1315"/>
    </row>
    <row r="86" spans="2:66" ht="20.25" customHeight="1">
      <c r="B86" s="1041"/>
      <c r="C86" s="1047"/>
      <c r="D86" s="1054"/>
      <c r="E86" s="1060"/>
      <c r="F86" s="1066"/>
      <c r="G86" s="1078"/>
      <c r="H86" s="1089"/>
      <c r="I86" s="1097"/>
      <c r="J86" s="1102">
        <f>G85</f>
        <v>0</v>
      </c>
      <c r="K86" s="1097"/>
      <c r="L86" s="1102">
        <f>M85</f>
        <v>0</v>
      </c>
      <c r="M86" s="1110"/>
      <c r="N86" s="1124"/>
      <c r="O86" s="1130"/>
      <c r="P86" s="1146"/>
      <c r="Q86" s="1146"/>
      <c r="R86" s="1089"/>
      <c r="S86" s="1152"/>
      <c r="T86" s="1157"/>
      <c r="U86" s="1157"/>
      <c r="V86" s="1157"/>
      <c r="W86" s="1168"/>
      <c r="X86" s="1177" t="s">
        <v>1148</v>
      </c>
      <c r="Y86" s="1184"/>
      <c r="Z86" s="1195"/>
      <c r="AA86" s="1206" t="str">
        <f>IF(AA85="","",VLOOKUP(AA85,'シフト記号表（従来型・ユニット型共通）'!$C$6:$L$47,10,FALSE))</f>
        <v/>
      </c>
      <c r="AB86" s="1217" t="str">
        <f>IF(AB85="","",VLOOKUP(AB85,'シフト記号表（従来型・ユニット型共通）'!$C$6:$L$47,10,FALSE))</f>
        <v/>
      </c>
      <c r="AC86" s="1217" t="str">
        <f>IF(AC85="","",VLOOKUP(AC85,'シフト記号表（従来型・ユニット型共通）'!$C$6:$L$47,10,FALSE))</f>
        <v/>
      </c>
      <c r="AD86" s="1217" t="str">
        <f>IF(AD85="","",VLOOKUP(AD85,'シフト記号表（従来型・ユニット型共通）'!$C$6:$L$47,10,FALSE))</f>
        <v/>
      </c>
      <c r="AE86" s="1217" t="str">
        <f>IF(AE85="","",VLOOKUP(AE85,'シフト記号表（従来型・ユニット型共通）'!$C$6:$L$47,10,FALSE))</f>
        <v/>
      </c>
      <c r="AF86" s="1217" t="str">
        <f>IF(AF85="","",VLOOKUP(AF85,'シフト記号表（従来型・ユニット型共通）'!$C$6:$L$47,10,FALSE))</f>
        <v/>
      </c>
      <c r="AG86" s="1233" t="str">
        <f>IF(AG85="","",VLOOKUP(AG85,'シフト記号表（従来型・ユニット型共通）'!$C$6:$L$47,10,FALSE))</f>
        <v/>
      </c>
      <c r="AH86" s="1206" t="str">
        <f>IF(AH85="","",VLOOKUP(AH85,'シフト記号表（従来型・ユニット型共通）'!$C$6:$L$47,10,FALSE))</f>
        <v/>
      </c>
      <c r="AI86" s="1217" t="str">
        <f>IF(AI85="","",VLOOKUP(AI85,'シフト記号表（従来型・ユニット型共通）'!$C$6:$L$47,10,FALSE))</f>
        <v/>
      </c>
      <c r="AJ86" s="1217" t="str">
        <f>IF(AJ85="","",VLOOKUP(AJ85,'シフト記号表（従来型・ユニット型共通）'!$C$6:$L$47,10,FALSE))</f>
        <v/>
      </c>
      <c r="AK86" s="1217" t="str">
        <f>IF(AK85="","",VLOOKUP(AK85,'シフト記号表（従来型・ユニット型共通）'!$C$6:$L$47,10,FALSE))</f>
        <v/>
      </c>
      <c r="AL86" s="1217" t="str">
        <f>IF(AL85="","",VLOOKUP(AL85,'シフト記号表（従来型・ユニット型共通）'!$C$6:$L$47,10,FALSE))</f>
        <v/>
      </c>
      <c r="AM86" s="1217" t="str">
        <f>IF(AM85="","",VLOOKUP(AM85,'シフト記号表（従来型・ユニット型共通）'!$C$6:$L$47,10,FALSE))</f>
        <v/>
      </c>
      <c r="AN86" s="1233" t="str">
        <f>IF(AN85="","",VLOOKUP(AN85,'シフト記号表（従来型・ユニット型共通）'!$C$6:$L$47,10,FALSE))</f>
        <v/>
      </c>
      <c r="AO86" s="1206" t="str">
        <f>IF(AO85="","",VLOOKUP(AO85,'シフト記号表（従来型・ユニット型共通）'!$C$6:$L$47,10,FALSE))</f>
        <v/>
      </c>
      <c r="AP86" s="1217" t="str">
        <f>IF(AP85="","",VLOOKUP(AP85,'シフト記号表（従来型・ユニット型共通）'!$C$6:$L$47,10,FALSE))</f>
        <v/>
      </c>
      <c r="AQ86" s="1217" t="str">
        <f>IF(AQ85="","",VLOOKUP(AQ85,'シフト記号表（従来型・ユニット型共通）'!$C$6:$L$47,10,FALSE))</f>
        <v/>
      </c>
      <c r="AR86" s="1217" t="str">
        <f>IF(AR85="","",VLOOKUP(AR85,'シフト記号表（従来型・ユニット型共通）'!$C$6:$L$47,10,FALSE))</f>
        <v/>
      </c>
      <c r="AS86" s="1217" t="str">
        <f>IF(AS85="","",VLOOKUP(AS85,'シフト記号表（従来型・ユニット型共通）'!$C$6:$L$47,10,FALSE))</f>
        <v/>
      </c>
      <c r="AT86" s="1217" t="str">
        <f>IF(AT85="","",VLOOKUP(AT85,'シフト記号表（従来型・ユニット型共通）'!$C$6:$L$47,10,FALSE))</f>
        <v/>
      </c>
      <c r="AU86" s="1233" t="str">
        <f>IF(AU85="","",VLOOKUP(AU85,'シフト記号表（従来型・ユニット型共通）'!$C$6:$L$47,10,FALSE))</f>
        <v/>
      </c>
      <c r="AV86" s="1206" t="str">
        <f>IF(AV85="","",VLOOKUP(AV85,'シフト記号表（従来型・ユニット型共通）'!$C$6:$L$47,10,FALSE))</f>
        <v/>
      </c>
      <c r="AW86" s="1217" t="str">
        <f>IF(AW85="","",VLOOKUP(AW85,'シフト記号表（従来型・ユニット型共通）'!$C$6:$L$47,10,FALSE))</f>
        <v/>
      </c>
      <c r="AX86" s="1217" t="str">
        <f>IF(AX85="","",VLOOKUP(AX85,'シフト記号表（従来型・ユニット型共通）'!$C$6:$L$47,10,FALSE))</f>
        <v/>
      </c>
      <c r="AY86" s="1217" t="str">
        <f>IF(AY85="","",VLOOKUP(AY85,'シフト記号表（従来型・ユニット型共通）'!$C$6:$L$47,10,FALSE))</f>
        <v/>
      </c>
      <c r="AZ86" s="1217" t="str">
        <f>IF(AZ85="","",VLOOKUP(AZ85,'シフト記号表（従来型・ユニット型共通）'!$C$6:$L$47,10,FALSE))</f>
        <v/>
      </c>
      <c r="BA86" s="1217" t="str">
        <f>IF(BA85="","",VLOOKUP(BA85,'シフト記号表（従来型・ユニット型共通）'!$C$6:$L$47,10,FALSE))</f>
        <v/>
      </c>
      <c r="BB86" s="1233" t="str">
        <f>IF(BB85="","",VLOOKUP(BB85,'シフト記号表（従来型・ユニット型共通）'!$C$6:$L$47,10,FALSE))</f>
        <v/>
      </c>
      <c r="BC86" s="1206" t="str">
        <f>IF(BC85="","",VLOOKUP(BC85,'シフト記号表（従来型・ユニット型共通）'!$C$6:$L$47,10,FALSE))</f>
        <v/>
      </c>
      <c r="BD86" s="1217" t="str">
        <f>IF(BD85="","",VLOOKUP(BD85,'シフト記号表（従来型・ユニット型共通）'!$C$6:$L$47,10,FALSE))</f>
        <v/>
      </c>
      <c r="BE86" s="1217" t="str">
        <f>IF(BE85="","",VLOOKUP(BE85,'シフト記号表（従来型・ユニット型共通）'!$C$6:$L$47,10,FALSE))</f>
        <v/>
      </c>
      <c r="BF86" s="1269">
        <f>IF($BI$3="４週",SUM(AA86:BB86),IF($BI$3="暦月",SUM(AA86:BE86),""))</f>
        <v>0</v>
      </c>
      <c r="BG86" s="1278"/>
      <c r="BH86" s="1287">
        <f>IF($BI$3="４週",BF86/4,IF($BI$3="暦月",(BF86/($BI$8/7)),""))</f>
        <v>0</v>
      </c>
      <c r="BI86" s="1278"/>
      <c r="BJ86" s="1299"/>
      <c r="BK86" s="1306"/>
      <c r="BL86" s="1306"/>
      <c r="BM86" s="1306"/>
      <c r="BN86" s="1316"/>
    </row>
    <row r="87" spans="2:66" ht="20.25" customHeight="1">
      <c r="B87" s="1040">
        <f>B85+1</f>
        <v>36</v>
      </c>
      <c r="C87" s="1048"/>
      <c r="D87" s="1055"/>
      <c r="E87" s="1060"/>
      <c r="F87" s="1066"/>
      <c r="G87" s="1077"/>
      <c r="H87" s="1088"/>
      <c r="I87" s="1095"/>
      <c r="J87" s="1100"/>
      <c r="K87" s="1095"/>
      <c r="L87" s="1100"/>
      <c r="M87" s="1109"/>
      <c r="N87" s="1123"/>
      <c r="O87" s="1129"/>
      <c r="P87" s="1145"/>
      <c r="Q87" s="1145"/>
      <c r="R87" s="1088"/>
      <c r="S87" s="1152"/>
      <c r="T87" s="1157"/>
      <c r="U87" s="1157"/>
      <c r="V87" s="1157"/>
      <c r="W87" s="1168"/>
      <c r="X87" s="1178" t="s">
        <v>1147</v>
      </c>
      <c r="Y87" s="1185"/>
      <c r="Z87" s="1196"/>
      <c r="AA87" s="1207"/>
      <c r="AB87" s="1218"/>
      <c r="AC87" s="1218"/>
      <c r="AD87" s="1218"/>
      <c r="AE87" s="1218"/>
      <c r="AF87" s="1218"/>
      <c r="AG87" s="1234"/>
      <c r="AH87" s="1207"/>
      <c r="AI87" s="1218"/>
      <c r="AJ87" s="1218"/>
      <c r="AK87" s="1218"/>
      <c r="AL87" s="1218"/>
      <c r="AM87" s="1218"/>
      <c r="AN87" s="1234"/>
      <c r="AO87" s="1207"/>
      <c r="AP87" s="1218"/>
      <c r="AQ87" s="1218"/>
      <c r="AR87" s="1218"/>
      <c r="AS87" s="1218"/>
      <c r="AT87" s="1218"/>
      <c r="AU87" s="1234"/>
      <c r="AV87" s="1207"/>
      <c r="AW87" s="1218"/>
      <c r="AX87" s="1218"/>
      <c r="AY87" s="1218"/>
      <c r="AZ87" s="1218"/>
      <c r="BA87" s="1218"/>
      <c r="BB87" s="1234"/>
      <c r="BC87" s="1207"/>
      <c r="BD87" s="1218"/>
      <c r="BE87" s="1261"/>
      <c r="BF87" s="1268"/>
      <c r="BG87" s="1277"/>
      <c r="BH87" s="1286"/>
      <c r="BI87" s="1294"/>
      <c r="BJ87" s="1298"/>
      <c r="BK87" s="1305"/>
      <c r="BL87" s="1305"/>
      <c r="BM87" s="1305"/>
      <c r="BN87" s="1315"/>
    </row>
    <row r="88" spans="2:66" ht="20.25" customHeight="1">
      <c r="B88" s="1041"/>
      <c r="C88" s="1047"/>
      <c r="D88" s="1054"/>
      <c r="E88" s="1060"/>
      <c r="F88" s="1066"/>
      <c r="G88" s="1078"/>
      <c r="H88" s="1089"/>
      <c r="I88" s="1097"/>
      <c r="J88" s="1102">
        <f>G87</f>
        <v>0</v>
      </c>
      <c r="K88" s="1097"/>
      <c r="L88" s="1102">
        <f>M87</f>
        <v>0</v>
      </c>
      <c r="M88" s="1110"/>
      <c r="N88" s="1124"/>
      <c r="O88" s="1130"/>
      <c r="P88" s="1146"/>
      <c r="Q88" s="1146"/>
      <c r="R88" s="1089"/>
      <c r="S88" s="1152"/>
      <c r="T88" s="1157"/>
      <c r="U88" s="1157"/>
      <c r="V88" s="1157"/>
      <c r="W88" s="1168"/>
      <c r="X88" s="1177" t="s">
        <v>1148</v>
      </c>
      <c r="Y88" s="1184"/>
      <c r="Z88" s="1195"/>
      <c r="AA88" s="1206" t="str">
        <f>IF(AA87="","",VLOOKUP(AA87,'シフト記号表（従来型・ユニット型共通）'!$C$6:$L$47,10,FALSE))</f>
        <v/>
      </c>
      <c r="AB88" s="1217" t="str">
        <f>IF(AB87="","",VLOOKUP(AB87,'シフト記号表（従来型・ユニット型共通）'!$C$6:$L$47,10,FALSE))</f>
        <v/>
      </c>
      <c r="AC88" s="1217" t="str">
        <f>IF(AC87="","",VLOOKUP(AC87,'シフト記号表（従来型・ユニット型共通）'!$C$6:$L$47,10,FALSE))</f>
        <v/>
      </c>
      <c r="AD88" s="1217" t="str">
        <f>IF(AD87="","",VLOOKUP(AD87,'シフト記号表（従来型・ユニット型共通）'!$C$6:$L$47,10,FALSE))</f>
        <v/>
      </c>
      <c r="AE88" s="1217" t="str">
        <f>IF(AE87="","",VLOOKUP(AE87,'シフト記号表（従来型・ユニット型共通）'!$C$6:$L$47,10,FALSE))</f>
        <v/>
      </c>
      <c r="AF88" s="1217" t="str">
        <f>IF(AF87="","",VLOOKUP(AF87,'シフト記号表（従来型・ユニット型共通）'!$C$6:$L$47,10,FALSE))</f>
        <v/>
      </c>
      <c r="AG88" s="1233" t="str">
        <f>IF(AG87="","",VLOOKUP(AG87,'シフト記号表（従来型・ユニット型共通）'!$C$6:$L$47,10,FALSE))</f>
        <v/>
      </c>
      <c r="AH88" s="1206" t="str">
        <f>IF(AH87="","",VLOOKUP(AH87,'シフト記号表（従来型・ユニット型共通）'!$C$6:$L$47,10,FALSE))</f>
        <v/>
      </c>
      <c r="AI88" s="1217" t="str">
        <f>IF(AI87="","",VLOOKUP(AI87,'シフト記号表（従来型・ユニット型共通）'!$C$6:$L$47,10,FALSE))</f>
        <v/>
      </c>
      <c r="AJ88" s="1217" t="str">
        <f>IF(AJ87="","",VLOOKUP(AJ87,'シフト記号表（従来型・ユニット型共通）'!$C$6:$L$47,10,FALSE))</f>
        <v/>
      </c>
      <c r="AK88" s="1217" t="str">
        <f>IF(AK87="","",VLOOKUP(AK87,'シフト記号表（従来型・ユニット型共通）'!$C$6:$L$47,10,FALSE))</f>
        <v/>
      </c>
      <c r="AL88" s="1217" t="str">
        <f>IF(AL87="","",VLOOKUP(AL87,'シフト記号表（従来型・ユニット型共通）'!$C$6:$L$47,10,FALSE))</f>
        <v/>
      </c>
      <c r="AM88" s="1217" t="str">
        <f>IF(AM87="","",VLOOKUP(AM87,'シフト記号表（従来型・ユニット型共通）'!$C$6:$L$47,10,FALSE))</f>
        <v/>
      </c>
      <c r="AN88" s="1233" t="str">
        <f>IF(AN87="","",VLOOKUP(AN87,'シフト記号表（従来型・ユニット型共通）'!$C$6:$L$47,10,FALSE))</f>
        <v/>
      </c>
      <c r="AO88" s="1206" t="str">
        <f>IF(AO87="","",VLOOKUP(AO87,'シフト記号表（従来型・ユニット型共通）'!$C$6:$L$47,10,FALSE))</f>
        <v/>
      </c>
      <c r="AP88" s="1217" t="str">
        <f>IF(AP87="","",VLOOKUP(AP87,'シフト記号表（従来型・ユニット型共通）'!$C$6:$L$47,10,FALSE))</f>
        <v/>
      </c>
      <c r="AQ88" s="1217" t="str">
        <f>IF(AQ87="","",VLOOKUP(AQ87,'シフト記号表（従来型・ユニット型共通）'!$C$6:$L$47,10,FALSE))</f>
        <v/>
      </c>
      <c r="AR88" s="1217" t="str">
        <f>IF(AR87="","",VLOOKUP(AR87,'シフト記号表（従来型・ユニット型共通）'!$C$6:$L$47,10,FALSE))</f>
        <v/>
      </c>
      <c r="AS88" s="1217" t="str">
        <f>IF(AS87="","",VLOOKUP(AS87,'シフト記号表（従来型・ユニット型共通）'!$C$6:$L$47,10,FALSE))</f>
        <v/>
      </c>
      <c r="AT88" s="1217" t="str">
        <f>IF(AT87="","",VLOOKUP(AT87,'シフト記号表（従来型・ユニット型共通）'!$C$6:$L$47,10,FALSE))</f>
        <v/>
      </c>
      <c r="AU88" s="1233" t="str">
        <f>IF(AU87="","",VLOOKUP(AU87,'シフト記号表（従来型・ユニット型共通）'!$C$6:$L$47,10,FALSE))</f>
        <v/>
      </c>
      <c r="AV88" s="1206" t="str">
        <f>IF(AV87="","",VLOOKUP(AV87,'シフト記号表（従来型・ユニット型共通）'!$C$6:$L$47,10,FALSE))</f>
        <v/>
      </c>
      <c r="AW88" s="1217" t="str">
        <f>IF(AW87="","",VLOOKUP(AW87,'シフト記号表（従来型・ユニット型共通）'!$C$6:$L$47,10,FALSE))</f>
        <v/>
      </c>
      <c r="AX88" s="1217" t="str">
        <f>IF(AX87="","",VLOOKUP(AX87,'シフト記号表（従来型・ユニット型共通）'!$C$6:$L$47,10,FALSE))</f>
        <v/>
      </c>
      <c r="AY88" s="1217" t="str">
        <f>IF(AY87="","",VLOOKUP(AY87,'シフト記号表（従来型・ユニット型共通）'!$C$6:$L$47,10,FALSE))</f>
        <v/>
      </c>
      <c r="AZ88" s="1217" t="str">
        <f>IF(AZ87="","",VLOOKUP(AZ87,'シフト記号表（従来型・ユニット型共通）'!$C$6:$L$47,10,FALSE))</f>
        <v/>
      </c>
      <c r="BA88" s="1217" t="str">
        <f>IF(BA87="","",VLOOKUP(BA87,'シフト記号表（従来型・ユニット型共通）'!$C$6:$L$47,10,FALSE))</f>
        <v/>
      </c>
      <c r="BB88" s="1233" t="str">
        <f>IF(BB87="","",VLOOKUP(BB87,'シフト記号表（従来型・ユニット型共通）'!$C$6:$L$47,10,FALSE))</f>
        <v/>
      </c>
      <c r="BC88" s="1206" t="str">
        <f>IF(BC87="","",VLOOKUP(BC87,'シフト記号表（従来型・ユニット型共通）'!$C$6:$L$47,10,FALSE))</f>
        <v/>
      </c>
      <c r="BD88" s="1217" t="str">
        <f>IF(BD87="","",VLOOKUP(BD87,'シフト記号表（従来型・ユニット型共通）'!$C$6:$L$47,10,FALSE))</f>
        <v/>
      </c>
      <c r="BE88" s="1217" t="str">
        <f>IF(BE87="","",VLOOKUP(BE87,'シフト記号表（従来型・ユニット型共通）'!$C$6:$L$47,10,FALSE))</f>
        <v/>
      </c>
      <c r="BF88" s="1269">
        <f>IF($BI$3="４週",SUM(AA88:BB88),IF($BI$3="暦月",SUM(AA88:BE88),""))</f>
        <v>0</v>
      </c>
      <c r="BG88" s="1278"/>
      <c r="BH88" s="1287">
        <f>IF($BI$3="４週",BF88/4,IF($BI$3="暦月",(BF88/($BI$8/7)),""))</f>
        <v>0</v>
      </c>
      <c r="BI88" s="1278"/>
      <c r="BJ88" s="1299"/>
      <c r="BK88" s="1306"/>
      <c r="BL88" s="1306"/>
      <c r="BM88" s="1306"/>
      <c r="BN88" s="1316"/>
    </row>
    <row r="89" spans="2:66" ht="20.25" customHeight="1">
      <c r="B89" s="1040">
        <f>B87+1</f>
        <v>37</v>
      </c>
      <c r="C89" s="1048"/>
      <c r="D89" s="1055"/>
      <c r="E89" s="1060"/>
      <c r="F89" s="1066"/>
      <c r="G89" s="1077"/>
      <c r="H89" s="1088"/>
      <c r="I89" s="1095"/>
      <c r="J89" s="1100"/>
      <c r="K89" s="1095"/>
      <c r="L89" s="1100"/>
      <c r="M89" s="1109"/>
      <c r="N89" s="1123"/>
      <c r="O89" s="1129"/>
      <c r="P89" s="1145"/>
      <c r="Q89" s="1145"/>
      <c r="R89" s="1088"/>
      <c r="S89" s="1152"/>
      <c r="T89" s="1157"/>
      <c r="U89" s="1157"/>
      <c r="V89" s="1157"/>
      <c r="W89" s="1168"/>
      <c r="X89" s="1178" t="s">
        <v>1147</v>
      </c>
      <c r="Y89" s="1185"/>
      <c r="Z89" s="1196"/>
      <c r="AA89" s="1207"/>
      <c r="AB89" s="1218"/>
      <c r="AC89" s="1218"/>
      <c r="AD89" s="1218"/>
      <c r="AE89" s="1218"/>
      <c r="AF89" s="1218"/>
      <c r="AG89" s="1234"/>
      <c r="AH89" s="1207"/>
      <c r="AI89" s="1218"/>
      <c r="AJ89" s="1218"/>
      <c r="AK89" s="1218"/>
      <c r="AL89" s="1218"/>
      <c r="AM89" s="1218"/>
      <c r="AN89" s="1234"/>
      <c r="AO89" s="1207"/>
      <c r="AP89" s="1218"/>
      <c r="AQ89" s="1218"/>
      <c r="AR89" s="1218"/>
      <c r="AS89" s="1218"/>
      <c r="AT89" s="1218"/>
      <c r="AU89" s="1234"/>
      <c r="AV89" s="1207"/>
      <c r="AW89" s="1218"/>
      <c r="AX89" s="1218"/>
      <c r="AY89" s="1218"/>
      <c r="AZ89" s="1218"/>
      <c r="BA89" s="1218"/>
      <c r="BB89" s="1234"/>
      <c r="BC89" s="1207"/>
      <c r="BD89" s="1218"/>
      <c r="BE89" s="1261"/>
      <c r="BF89" s="1268"/>
      <c r="BG89" s="1277"/>
      <c r="BH89" s="1286"/>
      <c r="BI89" s="1294"/>
      <c r="BJ89" s="1298"/>
      <c r="BK89" s="1305"/>
      <c r="BL89" s="1305"/>
      <c r="BM89" s="1305"/>
      <c r="BN89" s="1315"/>
    </row>
    <row r="90" spans="2:66" ht="20.25" customHeight="1">
      <c r="B90" s="1041"/>
      <c r="C90" s="1047"/>
      <c r="D90" s="1054"/>
      <c r="E90" s="1060"/>
      <c r="F90" s="1066"/>
      <c r="G90" s="1078"/>
      <c r="H90" s="1089"/>
      <c r="I90" s="1097"/>
      <c r="J90" s="1102">
        <f>G89</f>
        <v>0</v>
      </c>
      <c r="K90" s="1097"/>
      <c r="L90" s="1102">
        <f>M89</f>
        <v>0</v>
      </c>
      <c r="M90" s="1110"/>
      <c r="N90" s="1124"/>
      <c r="O90" s="1130"/>
      <c r="P90" s="1146"/>
      <c r="Q90" s="1146"/>
      <c r="R90" s="1089"/>
      <c r="S90" s="1152"/>
      <c r="T90" s="1157"/>
      <c r="U90" s="1157"/>
      <c r="V90" s="1157"/>
      <c r="W90" s="1168"/>
      <c r="X90" s="1177" t="s">
        <v>1148</v>
      </c>
      <c r="Y90" s="1184"/>
      <c r="Z90" s="1195"/>
      <c r="AA90" s="1206" t="str">
        <f>IF(AA89="","",VLOOKUP(AA89,'シフト記号表（従来型・ユニット型共通）'!$C$6:$L$47,10,FALSE))</f>
        <v/>
      </c>
      <c r="AB90" s="1217" t="str">
        <f>IF(AB89="","",VLOOKUP(AB89,'シフト記号表（従来型・ユニット型共通）'!$C$6:$L$47,10,FALSE))</f>
        <v/>
      </c>
      <c r="AC90" s="1217" t="str">
        <f>IF(AC89="","",VLOOKUP(AC89,'シフト記号表（従来型・ユニット型共通）'!$C$6:$L$47,10,FALSE))</f>
        <v/>
      </c>
      <c r="AD90" s="1217" t="str">
        <f>IF(AD89="","",VLOOKUP(AD89,'シフト記号表（従来型・ユニット型共通）'!$C$6:$L$47,10,FALSE))</f>
        <v/>
      </c>
      <c r="AE90" s="1217" t="str">
        <f>IF(AE89="","",VLOOKUP(AE89,'シフト記号表（従来型・ユニット型共通）'!$C$6:$L$47,10,FALSE))</f>
        <v/>
      </c>
      <c r="AF90" s="1217" t="str">
        <f>IF(AF89="","",VLOOKUP(AF89,'シフト記号表（従来型・ユニット型共通）'!$C$6:$L$47,10,FALSE))</f>
        <v/>
      </c>
      <c r="AG90" s="1233" t="str">
        <f>IF(AG89="","",VLOOKUP(AG89,'シフト記号表（従来型・ユニット型共通）'!$C$6:$L$47,10,FALSE))</f>
        <v/>
      </c>
      <c r="AH90" s="1206" t="str">
        <f>IF(AH89="","",VLOOKUP(AH89,'シフト記号表（従来型・ユニット型共通）'!$C$6:$L$47,10,FALSE))</f>
        <v/>
      </c>
      <c r="AI90" s="1217" t="str">
        <f>IF(AI89="","",VLOOKUP(AI89,'シフト記号表（従来型・ユニット型共通）'!$C$6:$L$47,10,FALSE))</f>
        <v/>
      </c>
      <c r="AJ90" s="1217" t="str">
        <f>IF(AJ89="","",VLOOKUP(AJ89,'シフト記号表（従来型・ユニット型共通）'!$C$6:$L$47,10,FALSE))</f>
        <v/>
      </c>
      <c r="AK90" s="1217" t="str">
        <f>IF(AK89="","",VLOOKUP(AK89,'シフト記号表（従来型・ユニット型共通）'!$C$6:$L$47,10,FALSE))</f>
        <v/>
      </c>
      <c r="AL90" s="1217" t="str">
        <f>IF(AL89="","",VLOOKUP(AL89,'シフト記号表（従来型・ユニット型共通）'!$C$6:$L$47,10,FALSE))</f>
        <v/>
      </c>
      <c r="AM90" s="1217" t="str">
        <f>IF(AM89="","",VLOOKUP(AM89,'シフト記号表（従来型・ユニット型共通）'!$C$6:$L$47,10,FALSE))</f>
        <v/>
      </c>
      <c r="AN90" s="1233" t="str">
        <f>IF(AN89="","",VLOOKUP(AN89,'シフト記号表（従来型・ユニット型共通）'!$C$6:$L$47,10,FALSE))</f>
        <v/>
      </c>
      <c r="AO90" s="1206" t="str">
        <f>IF(AO89="","",VLOOKUP(AO89,'シフト記号表（従来型・ユニット型共通）'!$C$6:$L$47,10,FALSE))</f>
        <v/>
      </c>
      <c r="AP90" s="1217" t="str">
        <f>IF(AP89="","",VLOOKUP(AP89,'シフト記号表（従来型・ユニット型共通）'!$C$6:$L$47,10,FALSE))</f>
        <v/>
      </c>
      <c r="AQ90" s="1217" t="str">
        <f>IF(AQ89="","",VLOOKUP(AQ89,'シフト記号表（従来型・ユニット型共通）'!$C$6:$L$47,10,FALSE))</f>
        <v/>
      </c>
      <c r="AR90" s="1217" t="str">
        <f>IF(AR89="","",VLOOKUP(AR89,'シフト記号表（従来型・ユニット型共通）'!$C$6:$L$47,10,FALSE))</f>
        <v/>
      </c>
      <c r="AS90" s="1217" t="str">
        <f>IF(AS89="","",VLOOKUP(AS89,'シフト記号表（従来型・ユニット型共通）'!$C$6:$L$47,10,FALSE))</f>
        <v/>
      </c>
      <c r="AT90" s="1217" t="str">
        <f>IF(AT89="","",VLOOKUP(AT89,'シフト記号表（従来型・ユニット型共通）'!$C$6:$L$47,10,FALSE))</f>
        <v/>
      </c>
      <c r="AU90" s="1233" t="str">
        <f>IF(AU89="","",VLOOKUP(AU89,'シフト記号表（従来型・ユニット型共通）'!$C$6:$L$47,10,FALSE))</f>
        <v/>
      </c>
      <c r="AV90" s="1206" t="str">
        <f>IF(AV89="","",VLOOKUP(AV89,'シフト記号表（従来型・ユニット型共通）'!$C$6:$L$47,10,FALSE))</f>
        <v/>
      </c>
      <c r="AW90" s="1217" t="str">
        <f>IF(AW89="","",VLOOKUP(AW89,'シフト記号表（従来型・ユニット型共通）'!$C$6:$L$47,10,FALSE))</f>
        <v/>
      </c>
      <c r="AX90" s="1217" t="str">
        <f>IF(AX89="","",VLOOKUP(AX89,'シフト記号表（従来型・ユニット型共通）'!$C$6:$L$47,10,FALSE))</f>
        <v/>
      </c>
      <c r="AY90" s="1217" t="str">
        <f>IF(AY89="","",VLOOKUP(AY89,'シフト記号表（従来型・ユニット型共通）'!$C$6:$L$47,10,FALSE))</f>
        <v/>
      </c>
      <c r="AZ90" s="1217" t="str">
        <f>IF(AZ89="","",VLOOKUP(AZ89,'シフト記号表（従来型・ユニット型共通）'!$C$6:$L$47,10,FALSE))</f>
        <v/>
      </c>
      <c r="BA90" s="1217" t="str">
        <f>IF(BA89="","",VLOOKUP(BA89,'シフト記号表（従来型・ユニット型共通）'!$C$6:$L$47,10,FALSE))</f>
        <v/>
      </c>
      <c r="BB90" s="1233" t="str">
        <f>IF(BB89="","",VLOOKUP(BB89,'シフト記号表（従来型・ユニット型共通）'!$C$6:$L$47,10,FALSE))</f>
        <v/>
      </c>
      <c r="BC90" s="1206" t="str">
        <f>IF(BC89="","",VLOOKUP(BC89,'シフト記号表（従来型・ユニット型共通）'!$C$6:$L$47,10,FALSE))</f>
        <v/>
      </c>
      <c r="BD90" s="1217" t="str">
        <f>IF(BD89="","",VLOOKUP(BD89,'シフト記号表（従来型・ユニット型共通）'!$C$6:$L$47,10,FALSE))</f>
        <v/>
      </c>
      <c r="BE90" s="1217" t="str">
        <f>IF(BE89="","",VLOOKUP(BE89,'シフト記号表（従来型・ユニット型共通）'!$C$6:$L$47,10,FALSE))</f>
        <v/>
      </c>
      <c r="BF90" s="1269">
        <f>IF($BI$3="４週",SUM(AA90:BB90),IF($BI$3="暦月",SUM(AA90:BE90),""))</f>
        <v>0</v>
      </c>
      <c r="BG90" s="1278"/>
      <c r="BH90" s="1287">
        <f>IF($BI$3="４週",BF90/4,IF($BI$3="暦月",(BF90/($BI$8/7)),""))</f>
        <v>0</v>
      </c>
      <c r="BI90" s="1278"/>
      <c r="BJ90" s="1299"/>
      <c r="BK90" s="1306"/>
      <c r="BL90" s="1306"/>
      <c r="BM90" s="1306"/>
      <c r="BN90" s="1316"/>
    </row>
    <row r="91" spans="2:66" ht="20.25" customHeight="1">
      <c r="B91" s="1040">
        <f>B89+1</f>
        <v>38</v>
      </c>
      <c r="C91" s="1048"/>
      <c r="D91" s="1055"/>
      <c r="E91" s="1060"/>
      <c r="F91" s="1066"/>
      <c r="G91" s="1077"/>
      <c r="H91" s="1088"/>
      <c r="I91" s="1095"/>
      <c r="J91" s="1100"/>
      <c r="K91" s="1095"/>
      <c r="L91" s="1100"/>
      <c r="M91" s="1109"/>
      <c r="N91" s="1123"/>
      <c r="O91" s="1129"/>
      <c r="P91" s="1145"/>
      <c r="Q91" s="1145"/>
      <c r="R91" s="1088"/>
      <c r="S91" s="1152"/>
      <c r="T91" s="1157"/>
      <c r="U91" s="1157"/>
      <c r="V91" s="1157"/>
      <c r="W91" s="1168"/>
      <c r="X91" s="1178" t="s">
        <v>1147</v>
      </c>
      <c r="Y91" s="1185"/>
      <c r="Z91" s="1196"/>
      <c r="AA91" s="1207"/>
      <c r="AB91" s="1218"/>
      <c r="AC91" s="1218"/>
      <c r="AD91" s="1218"/>
      <c r="AE91" s="1218"/>
      <c r="AF91" s="1218"/>
      <c r="AG91" s="1234"/>
      <c r="AH91" s="1207"/>
      <c r="AI91" s="1218"/>
      <c r="AJ91" s="1218"/>
      <c r="AK91" s="1218"/>
      <c r="AL91" s="1218"/>
      <c r="AM91" s="1218"/>
      <c r="AN91" s="1234"/>
      <c r="AO91" s="1207"/>
      <c r="AP91" s="1218"/>
      <c r="AQ91" s="1218"/>
      <c r="AR91" s="1218"/>
      <c r="AS91" s="1218"/>
      <c r="AT91" s="1218"/>
      <c r="AU91" s="1234"/>
      <c r="AV91" s="1207"/>
      <c r="AW91" s="1218"/>
      <c r="AX91" s="1218"/>
      <c r="AY91" s="1218"/>
      <c r="AZ91" s="1218"/>
      <c r="BA91" s="1218"/>
      <c r="BB91" s="1234"/>
      <c r="BC91" s="1207"/>
      <c r="BD91" s="1218"/>
      <c r="BE91" s="1261"/>
      <c r="BF91" s="1268"/>
      <c r="BG91" s="1277"/>
      <c r="BH91" s="1286"/>
      <c r="BI91" s="1294"/>
      <c r="BJ91" s="1298"/>
      <c r="BK91" s="1305"/>
      <c r="BL91" s="1305"/>
      <c r="BM91" s="1305"/>
      <c r="BN91" s="1315"/>
    </row>
    <row r="92" spans="2:66" ht="20.25" customHeight="1">
      <c r="B92" s="1041"/>
      <c r="C92" s="1047"/>
      <c r="D92" s="1054"/>
      <c r="E92" s="1060"/>
      <c r="F92" s="1066"/>
      <c r="G92" s="1078"/>
      <c r="H92" s="1089"/>
      <c r="I92" s="1097"/>
      <c r="J92" s="1102">
        <f>G91</f>
        <v>0</v>
      </c>
      <c r="K92" s="1097"/>
      <c r="L92" s="1102">
        <f>M91</f>
        <v>0</v>
      </c>
      <c r="M92" s="1110"/>
      <c r="N92" s="1124"/>
      <c r="O92" s="1130"/>
      <c r="P92" s="1146"/>
      <c r="Q92" s="1146"/>
      <c r="R92" s="1089"/>
      <c r="S92" s="1152"/>
      <c r="T92" s="1157"/>
      <c r="U92" s="1157"/>
      <c r="V92" s="1157"/>
      <c r="W92" s="1168"/>
      <c r="X92" s="1177" t="s">
        <v>1148</v>
      </c>
      <c r="Y92" s="1184"/>
      <c r="Z92" s="1195"/>
      <c r="AA92" s="1206" t="str">
        <f>IF(AA91="","",VLOOKUP(AA91,'シフト記号表（従来型・ユニット型共通）'!$C$6:$L$47,10,FALSE))</f>
        <v/>
      </c>
      <c r="AB92" s="1217" t="str">
        <f>IF(AB91="","",VLOOKUP(AB91,'シフト記号表（従来型・ユニット型共通）'!$C$6:$L$47,10,FALSE))</f>
        <v/>
      </c>
      <c r="AC92" s="1217" t="str">
        <f>IF(AC91="","",VLOOKUP(AC91,'シフト記号表（従来型・ユニット型共通）'!$C$6:$L$47,10,FALSE))</f>
        <v/>
      </c>
      <c r="AD92" s="1217" t="str">
        <f>IF(AD91="","",VLOOKUP(AD91,'シフト記号表（従来型・ユニット型共通）'!$C$6:$L$47,10,FALSE))</f>
        <v/>
      </c>
      <c r="AE92" s="1217" t="str">
        <f>IF(AE91="","",VLOOKUP(AE91,'シフト記号表（従来型・ユニット型共通）'!$C$6:$L$47,10,FALSE))</f>
        <v/>
      </c>
      <c r="AF92" s="1217" t="str">
        <f>IF(AF91="","",VLOOKUP(AF91,'シフト記号表（従来型・ユニット型共通）'!$C$6:$L$47,10,FALSE))</f>
        <v/>
      </c>
      <c r="AG92" s="1233" t="str">
        <f>IF(AG91="","",VLOOKUP(AG91,'シフト記号表（従来型・ユニット型共通）'!$C$6:$L$47,10,FALSE))</f>
        <v/>
      </c>
      <c r="AH92" s="1206" t="str">
        <f>IF(AH91="","",VLOOKUP(AH91,'シフト記号表（従来型・ユニット型共通）'!$C$6:$L$47,10,FALSE))</f>
        <v/>
      </c>
      <c r="AI92" s="1217" t="str">
        <f>IF(AI91="","",VLOOKUP(AI91,'シフト記号表（従来型・ユニット型共通）'!$C$6:$L$47,10,FALSE))</f>
        <v/>
      </c>
      <c r="AJ92" s="1217" t="str">
        <f>IF(AJ91="","",VLOOKUP(AJ91,'シフト記号表（従来型・ユニット型共通）'!$C$6:$L$47,10,FALSE))</f>
        <v/>
      </c>
      <c r="AK92" s="1217" t="str">
        <f>IF(AK91="","",VLOOKUP(AK91,'シフト記号表（従来型・ユニット型共通）'!$C$6:$L$47,10,FALSE))</f>
        <v/>
      </c>
      <c r="AL92" s="1217" t="str">
        <f>IF(AL91="","",VLOOKUP(AL91,'シフト記号表（従来型・ユニット型共通）'!$C$6:$L$47,10,FALSE))</f>
        <v/>
      </c>
      <c r="AM92" s="1217" t="str">
        <f>IF(AM91="","",VLOOKUP(AM91,'シフト記号表（従来型・ユニット型共通）'!$C$6:$L$47,10,FALSE))</f>
        <v/>
      </c>
      <c r="AN92" s="1233" t="str">
        <f>IF(AN91="","",VLOOKUP(AN91,'シフト記号表（従来型・ユニット型共通）'!$C$6:$L$47,10,FALSE))</f>
        <v/>
      </c>
      <c r="AO92" s="1206" t="str">
        <f>IF(AO91="","",VLOOKUP(AO91,'シフト記号表（従来型・ユニット型共通）'!$C$6:$L$47,10,FALSE))</f>
        <v/>
      </c>
      <c r="AP92" s="1217" t="str">
        <f>IF(AP91="","",VLOOKUP(AP91,'シフト記号表（従来型・ユニット型共通）'!$C$6:$L$47,10,FALSE))</f>
        <v/>
      </c>
      <c r="AQ92" s="1217" t="str">
        <f>IF(AQ91="","",VLOOKUP(AQ91,'シフト記号表（従来型・ユニット型共通）'!$C$6:$L$47,10,FALSE))</f>
        <v/>
      </c>
      <c r="AR92" s="1217" t="str">
        <f>IF(AR91="","",VLOOKUP(AR91,'シフト記号表（従来型・ユニット型共通）'!$C$6:$L$47,10,FALSE))</f>
        <v/>
      </c>
      <c r="AS92" s="1217" t="str">
        <f>IF(AS91="","",VLOOKUP(AS91,'シフト記号表（従来型・ユニット型共通）'!$C$6:$L$47,10,FALSE))</f>
        <v/>
      </c>
      <c r="AT92" s="1217" t="str">
        <f>IF(AT91="","",VLOOKUP(AT91,'シフト記号表（従来型・ユニット型共通）'!$C$6:$L$47,10,FALSE))</f>
        <v/>
      </c>
      <c r="AU92" s="1233" t="str">
        <f>IF(AU91="","",VLOOKUP(AU91,'シフト記号表（従来型・ユニット型共通）'!$C$6:$L$47,10,FALSE))</f>
        <v/>
      </c>
      <c r="AV92" s="1206" t="str">
        <f>IF(AV91="","",VLOOKUP(AV91,'シフト記号表（従来型・ユニット型共通）'!$C$6:$L$47,10,FALSE))</f>
        <v/>
      </c>
      <c r="AW92" s="1217" t="str">
        <f>IF(AW91="","",VLOOKUP(AW91,'シフト記号表（従来型・ユニット型共通）'!$C$6:$L$47,10,FALSE))</f>
        <v/>
      </c>
      <c r="AX92" s="1217" t="str">
        <f>IF(AX91="","",VLOOKUP(AX91,'シフト記号表（従来型・ユニット型共通）'!$C$6:$L$47,10,FALSE))</f>
        <v/>
      </c>
      <c r="AY92" s="1217" t="str">
        <f>IF(AY91="","",VLOOKUP(AY91,'シフト記号表（従来型・ユニット型共通）'!$C$6:$L$47,10,FALSE))</f>
        <v/>
      </c>
      <c r="AZ92" s="1217" t="str">
        <f>IF(AZ91="","",VLOOKUP(AZ91,'シフト記号表（従来型・ユニット型共通）'!$C$6:$L$47,10,FALSE))</f>
        <v/>
      </c>
      <c r="BA92" s="1217" t="str">
        <f>IF(BA91="","",VLOOKUP(BA91,'シフト記号表（従来型・ユニット型共通）'!$C$6:$L$47,10,FALSE))</f>
        <v/>
      </c>
      <c r="BB92" s="1233" t="str">
        <f>IF(BB91="","",VLOOKUP(BB91,'シフト記号表（従来型・ユニット型共通）'!$C$6:$L$47,10,FALSE))</f>
        <v/>
      </c>
      <c r="BC92" s="1206" t="str">
        <f>IF(BC91="","",VLOOKUP(BC91,'シフト記号表（従来型・ユニット型共通）'!$C$6:$L$47,10,FALSE))</f>
        <v/>
      </c>
      <c r="BD92" s="1217" t="str">
        <f>IF(BD91="","",VLOOKUP(BD91,'シフト記号表（従来型・ユニット型共通）'!$C$6:$L$47,10,FALSE))</f>
        <v/>
      </c>
      <c r="BE92" s="1217" t="str">
        <f>IF(BE91="","",VLOOKUP(BE91,'シフト記号表（従来型・ユニット型共通）'!$C$6:$L$47,10,FALSE))</f>
        <v/>
      </c>
      <c r="BF92" s="1269">
        <f>IF($BI$3="４週",SUM(AA92:BB92),IF($BI$3="暦月",SUM(AA92:BE92),""))</f>
        <v>0</v>
      </c>
      <c r="BG92" s="1278"/>
      <c r="BH92" s="1287">
        <f>IF($BI$3="４週",BF92/4,IF($BI$3="暦月",(BF92/($BI$8/7)),""))</f>
        <v>0</v>
      </c>
      <c r="BI92" s="1278"/>
      <c r="BJ92" s="1299"/>
      <c r="BK92" s="1306"/>
      <c r="BL92" s="1306"/>
      <c r="BM92" s="1306"/>
      <c r="BN92" s="1316"/>
    </row>
    <row r="93" spans="2:66" ht="20.25" customHeight="1">
      <c r="B93" s="1040">
        <f>B91+1</f>
        <v>39</v>
      </c>
      <c r="C93" s="1048"/>
      <c r="D93" s="1055"/>
      <c r="E93" s="1060"/>
      <c r="F93" s="1066"/>
      <c r="G93" s="1077"/>
      <c r="H93" s="1088"/>
      <c r="I93" s="1095"/>
      <c r="J93" s="1100"/>
      <c r="K93" s="1095"/>
      <c r="L93" s="1100"/>
      <c r="M93" s="1109"/>
      <c r="N93" s="1123"/>
      <c r="O93" s="1129"/>
      <c r="P93" s="1145"/>
      <c r="Q93" s="1145"/>
      <c r="R93" s="1088"/>
      <c r="S93" s="1152"/>
      <c r="T93" s="1157"/>
      <c r="U93" s="1157"/>
      <c r="V93" s="1157"/>
      <c r="W93" s="1168"/>
      <c r="X93" s="1178" t="s">
        <v>1147</v>
      </c>
      <c r="Y93" s="1185"/>
      <c r="Z93" s="1196"/>
      <c r="AA93" s="1207"/>
      <c r="AB93" s="1218"/>
      <c r="AC93" s="1218"/>
      <c r="AD93" s="1218"/>
      <c r="AE93" s="1218"/>
      <c r="AF93" s="1218"/>
      <c r="AG93" s="1234"/>
      <c r="AH93" s="1207"/>
      <c r="AI93" s="1218"/>
      <c r="AJ93" s="1218"/>
      <c r="AK93" s="1218"/>
      <c r="AL93" s="1218"/>
      <c r="AM93" s="1218"/>
      <c r="AN93" s="1234"/>
      <c r="AO93" s="1207"/>
      <c r="AP93" s="1218"/>
      <c r="AQ93" s="1218"/>
      <c r="AR93" s="1218"/>
      <c r="AS93" s="1218"/>
      <c r="AT93" s="1218"/>
      <c r="AU93" s="1234"/>
      <c r="AV93" s="1207"/>
      <c r="AW93" s="1218"/>
      <c r="AX93" s="1218"/>
      <c r="AY93" s="1218"/>
      <c r="AZ93" s="1218"/>
      <c r="BA93" s="1218"/>
      <c r="BB93" s="1234"/>
      <c r="BC93" s="1207"/>
      <c r="BD93" s="1218"/>
      <c r="BE93" s="1261"/>
      <c r="BF93" s="1268"/>
      <c r="BG93" s="1277"/>
      <c r="BH93" s="1286"/>
      <c r="BI93" s="1294"/>
      <c r="BJ93" s="1298"/>
      <c r="BK93" s="1305"/>
      <c r="BL93" s="1305"/>
      <c r="BM93" s="1305"/>
      <c r="BN93" s="1315"/>
    </row>
    <row r="94" spans="2:66" ht="20.25" customHeight="1">
      <c r="B94" s="1041"/>
      <c r="C94" s="1047"/>
      <c r="D94" s="1054"/>
      <c r="E94" s="1060"/>
      <c r="F94" s="1066"/>
      <c r="G94" s="1078"/>
      <c r="H94" s="1089"/>
      <c r="I94" s="1097"/>
      <c r="J94" s="1102">
        <f>G93</f>
        <v>0</v>
      </c>
      <c r="K94" s="1097"/>
      <c r="L94" s="1102">
        <f>M93</f>
        <v>0</v>
      </c>
      <c r="M94" s="1110"/>
      <c r="N94" s="1124"/>
      <c r="O94" s="1130"/>
      <c r="P94" s="1146"/>
      <c r="Q94" s="1146"/>
      <c r="R94" s="1089"/>
      <c r="S94" s="1152"/>
      <c r="T94" s="1157"/>
      <c r="U94" s="1157"/>
      <c r="V94" s="1157"/>
      <c r="W94" s="1168"/>
      <c r="X94" s="1177" t="s">
        <v>1148</v>
      </c>
      <c r="Y94" s="1184"/>
      <c r="Z94" s="1195"/>
      <c r="AA94" s="1206" t="str">
        <f>IF(AA93="","",VLOOKUP(AA93,'シフト記号表（従来型・ユニット型共通）'!$C$6:$L$47,10,FALSE))</f>
        <v/>
      </c>
      <c r="AB94" s="1217" t="str">
        <f>IF(AB93="","",VLOOKUP(AB93,'シフト記号表（従来型・ユニット型共通）'!$C$6:$L$47,10,FALSE))</f>
        <v/>
      </c>
      <c r="AC94" s="1217" t="str">
        <f>IF(AC93="","",VLOOKUP(AC93,'シフト記号表（従来型・ユニット型共通）'!$C$6:$L$47,10,FALSE))</f>
        <v/>
      </c>
      <c r="AD94" s="1217" t="str">
        <f>IF(AD93="","",VLOOKUP(AD93,'シフト記号表（従来型・ユニット型共通）'!$C$6:$L$47,10,FALSE))</f>
        <v/>
      </c>
      <c r="AE94" s="1217" t="str">
        <f>IF(AE93="","",VLOOKUP(AE93,'シフト記号表（従来型・ユニット型共通）'!$C$6:$L$47,10,FALSE))</f>
        <v/>
      </c>
      <c r="AF94" s="1217" t="str">
        <f>IF(AF93="","",VLOOKUP(AF93,'シフト記号表（従来型・ユニット型共通）'!$C$6:$L$47,10,FALSE))</f>
        <v/>
      </c>
      <c r="AG94" s="1233" t="str">
        <f>IF(AG93="","",VLOOKUP(AG93,'シフト記号表（従来型・ユニット型共通）'!$C$6:$L$47,10,FALSE))</f>
        <v/>
      </c>
      <c r="AH94" s="1206" t="str">
        <f>IF(AH93="","",VLOOKUP(AH93,'シフト記号表（従来型・ユニット型共通）'!$C$6:$L$47,10,FALSE))</f>
        <v/>
      </c>
      <c r="AI94" s="1217" t="str">
        <f>IF(AI93="","",VLOOKUP(AI93,'シフト記号表（従来型・ユニット型共通）'!$C$6:$L$47,10,FALSE))</f>
        <v/>
      </c>
      <c r="AJ94" s="1217" t="str">
        <f>IF(AJ93="","",VLOOKUP(AJ93,'シフト記号表（従来型・ユニット型共通）'!$C$6:$L$47,10,FALSE))</f>
        <v/>
      </c>
      <c r="AK94" s="1217" t="str">
        <f>IF(AK93="","",VLOOKUP(AK93,'シフト記号表（従来型・ユニット型共通）'!$C$6:$L$47,10,FALSE))</f>
        <v/>
      </c>
      <c r="AL94" s="1217" t="str">
        <f>IF(AL93="","",VLOOKUP(AL93,'シフト記号表（従来型・ユニット型共通）'!$C$6:$L$47,10,FALSE))</f>
        <v/>
      </c>
      <c r="AM94" s="1217" t="str">
        <f>IF(AM93="","",VLOOKUP(AM93,'シフト記号表（従来型・ユニット型共通）'!$C$6:$L$47,10,FALSE))</f>
        <v/>
      </c>
      <c r="AN94" s="1233" t="str">
        <f>IF(AN93="","",VLOOKUP(AN93,'シフト記号表（従来型・ユニット型共通）'!$C$6:$L$47,10,FALSE))</f>
        <v/>
      </c>
      <c r="AO94" s="1206" t="str">
        <f>IF(AO93="","",VLOOKUP(AO93,'シフト記号表（従来型・ユニット型共通）'!$C$6:$L$47,10,FALSE))</f>
        <v/>
      </c>
      <c r="AP94" s="1217" t="str">
        <f>IF(AP93="","",VLOOKUP(AP93,'シフト記号表（従来型・ユニット型共通）'!$C$6:$L$47,10,FALSE))</f>
        <v/>
      </c>
      <c r="AQ94" s="1217" t="str">
        <f>IF(AQ93="","",VLOOKUP(AQ93,'シフト記号表（従来型・ユニット型共通）'!$C$6:$L$47,10,FALSE))</f>
        <v/>
      </c>
      <c r="AR94" s="1217" t="str">
        <f>IF(AR93="","",VLOOKUP(AR93,'シフト記号表（従来型・ユニット型共通）'!$C$6:$L$47,10,FALSE))</f>
        <v/>
      </c>
      <c r="AS94" s="1217" t="str">
        <f>IF(AS93="","",VLOOKUP(AS93,'シフト記号表（従来型・ユニット型共通）'!$C$6:$L$47,10,FALSE))</f>
        <v/>
      </c>
      <c r="AT94" s="1217" t="str">
        <f>IF(AT93="","",VLOOKUP(AT93,'シフト記号表（従来型・ユニット型共通）'!$C$6:$L$47,10,FALSE))</f>
        <v/>
      </c>
      <c r="AU94" s="1233" t="str">
        <f>IF(AU93="","",VLOOKUP(AU93,'シフト記号表（従来型・ユニット型共通）'!$C$6:$L$47,10,FALSE))</f>
        <v/>
      </c>
      <c r="AV94" s="1206" t="str">
        <f>IF(AV93="","",VLOOKUP(AV93,'シフト記号表（従来型・ユニット型共通）'!$C$6:$L$47,10,FALSE))</f>
        <v/>
      </c>
      <c r="AW94" s="1217" t="str">
        <f>IF(AW93="","",VLOOKUP(AW93,'シフト記号表（従来型・ユニット型共通）'!$C$6:$L$47,10,FALSE))</f>
        <v/>
      </c>
      <c r="AX94" s="1217" t="str">
        <f>IF(AX93="","",VLOOKUP(AX93,'シフト記号表（従来型・ユニット型共通）'!$C$6:$L$47,10,FALSE))</f>
        <v/>
      </c>
      <c r="AY94" s="1217" t="str">
        <f>IF(AY93="","",VLOOKUP(AY93,'シフト記号表（従来型・ユニット型共通）'!$C$6:$L$47,10,FALSE))</f>
        <v/>
      </c>
      <c r="AZ94" s="1217" t="str">
        <f>IF(AZ93="","",VLOOKUP(AZ93,'シフト記号表（従来型・ユニット型共通）'!$C$6:$L$47,10,FALSE))</f>
        <v/>
      </c>
      <c r="BA94" s="1217" t="str">
        <f>IF(BA93="","",VLOOKUP(BA93,'シフト記号表（従来型・ユニット型共通）'!$C$6:$L$47,10,FALSE))</f>
        <v/>
      </c>
      <c r="BB94" s="1233" t="str">
        <f>IF(BB93="","",VLOOKUP(BB93,'シフト記号表（従来型・ユニット型共通）'!$C$6:$L$47,10,FALSE))</f>
        <v/>
      </c>
      <c r="BC94" s="1206" t="str">
        <f>IF(BC93="","",VLOOKUP(BC93,'シフト記号表（従来型・ユニット型共通）'!$C$6:$L$47,10,FALSE))</f>
        <v/>
      </c>
      <c r="BD94" s="1217" t="str">
        <f>IF(BD93="","",VLOOKUP(BD93,'シフト記号表（従来型・ユニット型共通）'!$C$6:$L$47,10,FALSE))</f>
        <v/>
      </c>
      <c r="BE94" s="1217" t="str">
        <f>IF(BE93="","",VLOOKUP(BE93,'シフト記号表（従来型・ユニット型共通）'!$C$6:$L$47,10,FALSE))</f>
        <v/>
      </c>
      <c r="BF94" s="1269">
        <f>IF($BI$3="４週",SUM(AA94:BB94),IF($BI$3="暦月",SUM(AA94:BE94),""))</f>
        <v>0</v>
      </c>
      <c r="BG94" s="1278"/>
      <c r="BH94" s="1287">
        <f>IF($BI$3="４週",BF94/4,IF($BI$3="暦月",(BF94/($BI$8/7)),""))</f>
        <v>0</v>
      </c>
      <c r="BI94" s="1278"/>
      <c r="BJ94" s="1299"/>
      <c r="BK94" s="1306"/>
      <c r="BL94" s="1306"/>
      <c r="BM94" s="1306"/>
      <c r="BN94" s="1316"/>
    </row>
    <row r="95" spans="2:66" ht="20.25" customHeight="1">
      <c r="B95" s="1040">
        <f>B93+1</f>
        <v>40</v>
      </c>
      <c r="C95" s="1048"/>
      <c r="D95" s="1055"/>
      <c r="E95" s="1060"/>
      <c r="F95" s="1066"/>
      <c r="G95" s="1077"/>
      <c r="H95" s="1088"/>
      <c r="I95" s="1095"/>
      <c r="J95" s="1100"/>
      <c r="K95" s="1095"/>
      <c r="L95" s="1100"/>
      <c r="M95" s="1109"/>
      <c r="N95" s="1123"/>
      <c r="O95" s="1129"/>
      <c r="P95" s="1145"/>
      <c r="Q95" s="1145"/>
      <c r="R95" s="1088"/>
      <c r="S95" s="1152"/>
      <c r="T95" s="1157"/>
      <c r="U95" s="1157"/>
      <c r="V95" s="1157"/>
      <c r="W95" s="1168"/>
      <c r="X95" s="1178" t="s">
        <v>1147</v>
      </c>
      <c r="Y95" s="1185"/>
      <c r="Z95" s="1196"/>
      <c r="AA95" s="1207"/>
      <c r="AB95" s="1218"/>
      <c r="AC95" s="1218"/>
      <c r="AD95" s="1218"/>
      <c r="AE95" s="1218"/>
      <c r="AF95" s="1218"/>
      <c r="AG95" s="1234"/>
      <c r="AH95" s="1207"/>
      <c r="AI95" s="1218"/>
      <c r="AJ95" s="1218"/>
      <c r="AK95" s="1218"/>
      <c r="AL95" s="1218"/>
      <c r="AM95" s="1218"/>
      <c r="AN95" s="1234"/>
      <c r="AO95" s="1207"/>
      <c r="AP95" s="1218"/>
      <c r="AQ95" s="1218"/>
      <c r="AR95" s="1218"/>
      <c r="AS95" s="1218"/>
      <c r="AT95" s="1218"/>
      <c r="AU95" s="1234"/>
      <c r="AV95" s="1207"/>
      <c r="AW95" s="1218"/>
      <c r="AX95" s="1218"/>
      <c r="AY95" s="1218"/>
      <c r="AZ95" s="1218"/>
      <c r="BA95" s="1218"/>
      <c r="BB95" s="1234"/>
      <c r="BC95" s="1207"/>
      <c r="BD95" s="1218"/>
      <c r="BE95" s="1261"/>
      <c r="BF95" s="1268"/>
      <c r="BG95" s="1277"/>
      <c r="BH95" s="1286"/>
      <c r="BI95" s="1294"/>
      <c r="BJ95" s="1298"/>
      <c r="BK95" s="1305"/>
      <c r="BL95" s="1305"/>
      <c r="BM95" s="1305"/>
      <c r="BN95" s="1315"/>
    </row>
    <row r="96" spans="2:66" ht="20.25" customHeight="1">
      <c r="B96" s="1041"/>
      <c r="C96" s="1047"/>
      <c r="D96" s="1054"/>
      <c r="E96" s="1060"/>
      <c r="F96" s="1066"/>
      <c r="G96" s="1078"/>
      <c r="H96" s="1089"/>
      <c r="I96" s="1097"/>
      <c r="J96" s="1102">
        <f>G95</f>
        <v>0</v>
      </c>
      <c r="K96" s="1097"/>
      <c r="L96" s="1102">
        <f>M95</f>
        <v>0</v>
      </c>
      <c r="M96" s="1110"/>
      <c r="N96" s="1124"/>
      <c r="O96" s="1130"/>
      <c r="P96" s="1146"/>
      <c r="Q96" s="1146"/>
      <c r="R96" s="1089"/>
      <c r="S96" s="1152"/>
      <c r="T96" s="1157"/>
      <c r="U96" s="1157"/>
      <c r="V96" s="1157"/>
      <c r="W96" s="1168"/>
      <c r="X96" s="1177" t="s">
        <v>1148</v>
      </c>
      <c r="Y96" s="1184"/>
      <c r="Z96" s="1195"/>
      <c r="AA96" s="1206" t="str">
        <f>IF(AA95="","",VLOOKUP(AA95,'シフト記号表（従来型・ユニット型共通）'!$C$6:$L$47,10,FALSE))</f>
        <v/>
      </c>
      <c r="AB96" s="1217" t="str">
        <f>IF(AB95="","",VLOOKUP(AB95,'シフト記号表（従来型・ユニット型共通）'!$C$6:$L$47,10,FALSE))</f>
        <v/>
      </c>
      <c r="AC96" s="1217" t="str">
        <f>IF(AC95="","",VLOOKUP(AC95,'シフト記号表（従来型・ユニット型共通）'!$C$6:$L$47,10,FALSE))</f>
        <v/>
      </c>
      <c r="AD96" s="1217" t="str">
        <f>IF(AD95="","",VLOOKUP(AD95,'シフト記号表（従来型・ユニット型共通）'!$C$6:$L$47,10,FALSE))</f>
        <v/>
      </c>
      <c r="AE96" s="1217" t="str">
        <f>IF(AE95="","",VLOOKUP(AE95,'シフト記号表（従来型・ユニット型共通）'!$C$6:$L$47,10,FALSE))</f>
        <v/>
      </c>
      <c r="AF96" s="1217" t="str">
        <f>IF(AF95="","",VLOOKUP(AF95,'シフト記号表（従来型・ユニット型共通）'!$C$6:$L$47,10,FALSE))</f>
        <v/>
      </c>
      <c r="AG96" s="1233" t="str">
        <f>IF(AG95="","",VLOOKUP(AG95,'シフト記号表（従来型・ユニット型共通）'!$C$6:$L$47,10,FALSE))</f>
        <v/>
      </c>
      <c r="AH96" s="1206" t="str">
        <f>IF(AH95="","",VLOOKUP(AH95,'シフト記号表（従来型・ユニット型共通）'!$C$6:$L$47,10,FALSE))</f>
        <v/>
      </c>
      <c r="AI96" s="1217" t="str">
        <f>IF(AI95="","",VLOOKUP(AI95,'シフト記号表（従来型・ユニット型共通）'!$C$6:$L$47,10,FALSE))</f>
        <v/>
      </c>
      <c r="AJ96" s="1217" t="str">
        <f>IF(AJ95="","",VLOOKUP(AJ95,'シフト記号表（従来型・ユニット型共通）'!$C$6:$L$47,10,FALSE))</f>
        <v/>
      </c>
      <c r="AK96" s="1217" t="str">
        <f>IF(AK95="","",VLOOKUP(AK95,'シフト記号表（従来型・ユニット型共通）'!$C$6:$L$47,10,FALSE))</f>
        <v/>
      </c>
      <c r="AL96" s="1217" t="str">
        <f>IF(AL95="","",VLOOKUP(AL95,'シフト記号表（従来型・ユニット型共通）'!$C$6:$L$47,10,FALSE))</f>
        <v/>
      </c>
      <c r="AM96" s="1217" t="str">
        <f>IF(AM95="","",VLOOKUP(AM95,'シフト記号表（従来型・ユニット型共通）'!$C$6:$L$47,10,FALSE))</f>
        <v/>
      </c>
      <c r="AN96" s="1233" t="str">
        <f>IF(AN95="","",VLOOKUP(AN95,'シフト記号表（従来型・ユニット型共通）'!$C$6:$L$47,10,FALSE))</f>
        <v/>
      </c>
      <c r="AO96" s="1206" t="str">
        <f>IF(AO95="","",VLOOKUP(AO95,'シフト記号表（従来型・ユニット型共通）'!$C$6:$L$47,10,FALSE))</f>
        <v/>
      </c>
      <c r="AP96" s="1217" t="str">
        <f>IF(AP95="","",VLOOKUP(AP95,'シフト記号表（従来型・ユニット型共通）'!$C$6:$L$47,10,FALSE))</f>
        <v/>
      </c>
      <c r="AQ96" s="1217" t="str">
        <f>IF(AQ95="","",VLOOKUP(AQ95,'シフト記号表（従来型・ユニット型共通）'!$C$6:$L$47,10,FALSE))</f>
        <v/>
      </c>
      <c r="AR96" s="1217" t="str">
        <f>IF(AR95="","",VLOOKUP(AR95,'シフト記号表（従来型・ユニット型共通）'!$C$6:$L$47,10,FALSE))</f>
        <v/>
      </c>
      <c r="AS96" s="1217" t="str">
        <f>IF(AS95="","",VLOOKUP(AS95,'シフト記号表（従来型・ユニット型共通）'!$C$6:$L$47,10,FALSE))</f>
        <v/>
      </c>
      <c r="AT96" s="1217" t="str">
        <f>IF(AT95="","",VLOOKUP(AT95,'シフト記号表（従来型・ユニット型共通）'!$C$6:$L$47,10,FALSE))</f>
        <v/>
      </c>
      <c r="AU96" s="1233" t="str">
        <f>IF(AU95="","",VLOOKUP(AU95,'シフト記号表（従来型・ユニット型共通）'!$C$6:$L$47,10,FALSE))</f>
        <v/>
      </c>
      <c r="AV96" s="1206" t="str">
        <f>IF(AV95="","",VLOOKUP(AV95,'シフト記号表（従来型・ユニット型共通）'!$C$6:$L$47,10,FALSE))</f>
        <v/>
      </c>
      <c r="AW96" s="1217" t="str">
        <f>IF(AW95="","",VLOOKUP(AW95,'シフト記号表（従来型・ユニット型共通）'!$C$6:$L$47,10,FALSE))</f>
        <v/>
      </c>
      <c r="AX96" s="1217" t="str">
        <f>IF(AX95="","",VLOOKUP(AX95,'シフト記号表（従来型・ユニット型共通）'!$C$6:$L$47,10,FALSE))</f>
        <v/>
      </c>
      <c r="AY96" s="1217" t="str">
        <f>IF(AY95="","",VLOOKUP(AY95,'シフト記号表（従来型・ユニット型共通）'!$C$6:$L$47,10,FALSE))</f>
        <v/>
      </c>
      <c r="AZ96" s="1217" t="str">
        <f>IF(AZ95="","",VLOOKUP(AZ95,'シフト記号表（従来型・ユニット型共通）'!$C$6:$L$47,10,FALSE))</f>
        <v/>
      </c>
      <c r="BA96" s="1217" t="str">
        <f>IF(BA95="","",VLOOKUP(BA95,'シフト記号表（従来型・ユニット型共通）'!$C$6:$L$47,10,FALSE))</f>
        <v/>
      </c>
      <c r="BB96" s="1233" t="str">
        <f>IF(BB95="","",VLOOKUP(BB95,'シフト記号表（従来型・ユニット型共通）'!$C$6:$L$47,10,FALSE))</f>
        <v/>
      </c>
      <c r="BC96" s="1206" t="str">
        <f>IF(BC95="","",VLOOKUP(BC95,'シフト記号表（従来型・ユニット型共通）'!$C$6:$L$47,10,FALSE))</f>
        <v/>
      </c>
      <c r="BD96" s="1217" t="str">
        <f>IF(BD95="","",VLOOKUP(BD95,'シフト記号表（従来型・ユニット型共通）'!$C$6:$L$47,10,FALSE))</f>
        <v/>
      </c>
      <c r="BE96" s="1217" t="str">
        <f>IF(BE95="","",VLOOKUP(BE95,'シフト記号表（従来型・ユニット型共通）'!$C$6:$L$47,10,FALSE))</f>
        <v/>
      </c>
      <c r="BF96" s="1269">
        <f>IF($BI$3="４週",SUM(AA96:BB96),IF($BI$3="暦月",SUM(AA96:BE96),""))</f>
        <v>0</v>
      </c>
      <c r="BG96" s="1278"/>
      <c r="BH96" s="1287">
        <f>IF($BI$3="４週",BF96/4,IF($BI$3="暦月",(BF96/($BI$8/7)),""))</f>
        <v>0</v>
      </c>
      <c r="BI96" s="1278"/>
      <c r="BJ96" s="1299"/>
      <c r="BK96" s="1306"/>
      <c r="BL96" s="1306"/>
      <c r="BM96" s="1306"/>
      <c r="BN96" s="1316"/>
    </row>
    <row r="97" spans="2:66" ht="20.25" customHeight="1">
      <c r="B97" s="1040">
        <f>B95+1</f>
        <v>41</v>
      </c>
      <c r="C97" s="1048"/>
      <c r="D97" s="1055"/>
      <c r="E97" s="1060"/>
      <c r="F97" s="1066"/>
      <c r="G97" s="1077"/>
      <c r="H97" s="1088"/>
      <c r="I97" s="1095"/>
      <c r="J97" s="1100"/>
      <c r="K97" s="1095"/>
      <c r="L97" s="1100"/>
      <c r="M97" s="1109"/>
      <c r="N97" s="1123"/>
      <c r="O97" s="1129"/>
      <c r="P97" s="1145"/>
      <c r="Q97" s="1145"/>
      <c r="R97" s="1088"/>
      <c r="S97" s="1152"/>
      <c r="T97" s="1157"/>
      <c r="U97" s="1157"/>
      <c r="V97" s="1157"/>
      <c r="W97" s="1168"/>
      <c r="X97" s="1178" t="s">
        <v>1147</v>
      </c>
      <c r="Y97" s="1185"/>
      <c r="Z97" s="1196"/>
      <c r="AA97" s="1207"/>
      <c r="AB97" s="1218"/>
      <c r="AC97" s="1218"/>
      <c r="AD97" s="1218"/>
      <c r="AE97" s="1218"/>
      <c r="AF97" s="1218"/>
      <c r="AG97" s="1234"/>
      <c r="AH97" s="1207"/>
      <c r="AI97" s="1218"/>
      <c r="AJ97" s="1218"/>
      <c r="AK97" s="1218"/>
      <c r="AL97" s="1218"/>
      <c r="AM97" s="1218"/>
      <c r="AN97" s="1234"/>
      <c r="AO97" s="1207"/>
      <c r="AP97" s="1218"/>
      <c r="AQ97" s="1218"/>
      <c r="AR97" s="1218"/>
      <c r="AS97" s="1218"/>
      <c r="AT97" s="1218"/>
      <c r="AU97" s="1234"/>
      <c r="AV97" s="1207"/>
      <c r="AW97" s="1218"/>
      <c r="AX97" s="1218"/>
      <c r="AY97" s="1218"/>
      <c r="AZ97" s="1218"/>
      <c r="BA97" s="1218"/>
      <c r="BB97" s="1234"/>
      <c r="BC97" s="1207"/>
      <c r="BD97" s="1218"/>
      <c r="BE97" s="1261"/>
      <c r="BF97" s="1268"/>
      <c r="BG97" s="1277"/>
      <c r="BH97" s="1286"/>
      <c r="BI97" s="1294"/>
      <c r="BJ97" s="1298"/>
      <c r="BK97" s="1305"/>
      <c r="BL97" s="1305"/>
      <c r="BM97" s="1305"/>
      <c r="BN97" s="1315"/>
    </row>
    <row r="98" spans="2:66" ht="20.25" customHeight="1">
      <c r="B98" s="1041"/>
      <c r="C98" s="1047"/>
      <c r="D98" s="1054"/>
      <c r="E98" s="1060"/>
      <c r="F98" s="1066"/>
      <c r="G98" s="1078"/>
      <c r="H98" s="1089"/>
      <c r="I98" s="1097"/>
      <c r="J98" s="1102">
        <f>G97</f>
        <v>0</v>
      </c>
      <c r="K98" s="1097"/>
      <c r="L98" s="1102">
        <f>M97</f>
        <v>0</v>
      </c>
      <c r="M98" s="1110"/>
      <c r="N98" s="1124"/>
      <c r="O98" s="1130"/>
      <c r="P98" s="1146"/>
      <c r="Q98" s="1146"/>
      <c r="R98" s="1089"/>
      <c r="S98" s="1152"/>
      <c r="T98" s="1157"/>
      <c r="U98" s="1157"/>
      <c r="V98" s="1157"/>
      <c r="W98" s="1168"/>
      <c r="X98" s="1177" t="s">
        <v>1148</v>
      </c>
      <c r="Y98" s="1184"/>
      <c r="Z98" s="1195"/>
      <c r="AA98" s="1206" t="str">
        <f>IF(AA97="","",VLOOKUP(AA97,'シフト記号表（従来型・ユニット型共通）'!$C$6:$L$47,10,FALSE))</f>
        <v/>
      </c>
      <c r="AB98" s="1217" t="str">
        <f>IF(AB97="","",VLOOKUP(AB97,'シフト記号表（従来型・ユニット型共通）'!$C$6:$L$47,10,FALSE))</f>
        <v/>
      </c>
      <c r="AC98" s="1217" t="str">
        <f>IF(AC97="","",VLOOKUP(AC97,'シフト記号表（従来型・ユニット型共通）'!$C$6:$L$47,10,FALSE))</f>
        <v/>
      </c>
      <c r="AD98" s="1217" t="str">
        <f>IF(AD97="","",VLOOKUP(AD97,'シフト記号表（従来型・ユニット型共通）'!$C$6:$L$47,10,FALSE))</f>
        <v/>
      </c>
      <c r="AE98" s="1217" t="str">
        <f>IF(AE97="","",VLOOKUP(AE97,'シフト記号表（従来型・ユニット型共通）'!$C$6:$L$47,10,FALSE))</f>
        <v/>
      </c>
      <c r="AF98" s="1217" t="str">
        <f>IF(AF97="","",VLOOKUP(AF97,'シフト記号表（従来型・ユニット型共通）'!$C$6:$L$47,10,FALSE))</f>
        <v/>
      </c>
      <c r="AG98" s="1233" t="str">
        <f>IF(AG97="","",VLOOKUP(AG97,'シフト記号表（従来型・ユニット型共通）'!$C$6:$L$47,10,FALSE))</f>
        <v/>
      </c>
      <c r="AH98" s="1206" t="str">
        <f>IF(AH97="","",VLOOKUP(AH97,'シフト記号表（従来型・ユニット型共通）'!$C$6:$L$47,10,FALSE))</f>
        <v/>
      </c>
      <c r="AI98" s="1217" t="str">
        <f>IF(AI97="","",VLOOKUP(AI97,'シフト記号表（従来型・ユニット型共通）'!$C$6:$L$47,10,FALSE))</f>
        <v/>
      </c>
      <c r="AJ98" s="1217" t="str">
        <f>IF(AJ97="","",VLOOKUP(AJ97,'シフト記号表（従来型・ユニット型共通）'!$C$6:$L$47,10,FALSE))</f>
        <v/>
      </c>
      <c r="AK98" s="1217" t="str">
        <f>IF(AK97="","",VLOOKUP(AK97,'シフト記号表（従来型・ユニット型共通）'!$C$6:$L$47,10,FALSE))</f>
        <v/>
      </c>
      <c r="AL98" s="1217" t="str">
        <f>IF(AL97="","",VLOOKUP(AL97,'シフト記号表（従来型・ユニット型共通）'!$C$6:$L$47,10,FALSE))</f>
        <v/>
      </c>
      <c r="AM98" s="1217" t="str">
        <f>IF(AM97="","",VLOOKUP(AM97,'シフト記号表（従来型・ユニット型共通）'!$C$6:$L$47,10,FALSE))</f>
        <v/>
      </c>
      <c r="AN98" s="1233" t="str">
        <f>IF(AN97="","",VLOOKUP(AN97,'シフト記号表（従来型・ユニット型共通）'!$C$6:$L$47,10,FALSE))</f>
        <v/>
      </c>
      <c r="AO98" s="1206" t="str">
        <f>IF(AO97="","",VLOOKUP(AO97,'シフト記号表（従来型・ユニット型共通）'!$C$6:$L$47,10,FALSE))</f>
        <v/>
      </c>
      <c r="AP98" s="1217" t="str">
        <f>IF(AP97="","",VLOOKUP(AP97,'シフト記号表（従来型・ユニット型共通）'!$C$6:$L$47,10,FALSE))</f>
        <v/>
      </c>
      <c r="AQ98" s="1217" t="str">
        <f>IF(AQ97="","",VLOOKUP(AQ97,'シフト記号表（従来型・ユニット型共通）'!$C$6:$L$47,10,FALSE))</f>
        <v/>
      </c>
      <c r="AR98" s="1217" t="str">
        <f>IF(AR97="","",VLOOKUP(AR97,'シフト記号表（従来型・ユニット型共通）'!$C$6:$L$47,10,FALSE))</f>
        <v/>
      </c>
      <c r="AS98" s="1217" t="str">
        <f>IF(AS97="","",VLOOKUP(AS97,'シフト記号表（従来型・ユニット型共通）'!$C$6:$L$47,10,FALSE))</f>
        <v/>
      </c>
      <c r="AT98" s="1217" t="str">
        <f>IF(AT97="","",VLOOKUP(AT97,'シフト記号表（従来型・ユニット型共通）'!$C$6:$L$47,10,FALSE))</f>
        <v/>
      </c>
      <c r="AU98" s="1233" t="str">
        <f>IF(AU97="","",VLOOKUP(AU97,'シフト記号表（従来型・ユニット型共通）'!$C$6:$L$47,10,FALSE))</f>
        <v/>
      </c>
      <c r="AV98" s="1206" t="str">
        <f>IF(AV97="","",VLOOKUP(AV97,'シフト記号表（従来型・ユニット型共通）'!$C$6:$L$47,10,FALSE))</f>
        <v/>
      </c>
      <c r="AW98" s="1217" t="str">
        <f>IF(AW97="","",VLOOKUP(AW97,'シフト記号表（従来型・ユニット型共通）'!$C$6:$L$47,10,FALSE))</f>
        <v/>
      </c>
      <c r="AX98" s="1217" t="str">
        <f>IF(AX97="","",VLOOKUP(AX97,'シフト記号表（従来型・ユニット型共通）'!$C$6:$L$47,10,FALSE))</f>
        <v/>
      </c>
      <c r="AY98" s="1217" t="str">
        <f>IF(AY97="","",VLOOKUP(AY97,'シフト記号表（従来型・ユニット型共通）'!$C$6:$L$47,10,FALSE))</f>
        <v/>
      </c>
      <c r="AZ98" s="1217" t="str">
        <f>IF(AZ97="","",VLOOKUP(AZ97,'シフト記号表（従来型・ユニット型共通）'!$C$6:$L$47,10,FALSE))</f>
        <v/>
      </c>
      <c r="BA98" s="1217" t="str">
        <f>IF(BA97="","",VLOOKUP(BA97,'シフト記号表（従来型・ユニット型共通）'!$C$6:$L$47,10,FALSE))</f>
        <v/>
      </c>
      <c r="BB98" s="1233" t="str">
        <f>IF(BB97="","",VLOOKUP(BB97,'シフト記号表（従来型・ユニット型共通）'!$C$6:$L$47,10,FALSE))</f>
        <v/>
      </c>
      <c r="BC98" s="1206" t="str">
        <f>IF(BC97="","",VLOOKUP(BC97,'シフト記号表（従来型・ユニット型共通）'!$C$6:$L$47,10,FALSE))</f>
        <v/>
      </c>
      <c r="BD98" s="1217" t="str">
        <f>IF(BD97="","",VLOOKUP(BD97,'シフト記号表（従来型・ユニット型共通）'!$C$6:$L$47,10,FALSE))</f>
        <v/>
      </c>
      <c r="BE98" s="1217" t="str">
        <f>IF(BE97="","",VLOOKUP(BE97,'シフト記号表（従来型・ユニット型共通）'!$C$6:$L$47,10,FALSE))</f>
        <v/>
      </c>
      <c r="BF98" s="1269">
        <f>IF($BI$3="４週",SUM(AA98:BB98),IF($BI$3="暦月",SUM(AA98:BE98),""))</f>
        <v>0</v>
      </c>
      <c r="BG98" s="1278"/>
      <c r="BH98" s="1287">
        <f>IF($BI$3="４週",BF98/4,IF($BI$3="暦月",(BF98/($BI$8/7)),""))</f>
        <v>0</v>
      </c>
      <c r="BI98" s="1278"/>
      <c r="BJ98" s="1299"/>
      <c r="BK98" s="1306"/>
      <c r="BL98" s="1306"/>
      <c r="BM98" s="1306"/>
      <c r="BN98" s="1316"/>
    </row>
    <row r="99" spans="2:66" ht="20.25" customHeight="1">
      <c r="B99" s="1040">
        <f>B97+1</f>
        <v>42</v>
      </c>
      <c r="C99" s="1048"/>
      <c r="D99" s="1055"/>
      <c r="E99" s="1060"/>
      <c r="F99" s="1066"/>
      <c r="G99" s="1077"/>
      <c r="H99" s="1088"/>
      <c r="I99" s="1095"/>
      <c r="J99" s="1100"/>
      <c r="K99" s="1095"/>
      <c r="L99" s="1100"/>
      <c r="M99" s="1109"/>
      <c r="N99" s="1123"/>
      <c r="O99" s="1129"/>
      <c r="P99" s="1145"/>
      <c r="Q99" s="1145"/>
      <c r="R99" s="1088"/>
      <c r="S99" s="1152"/>
      <c r="T99" s="1157"/>
      <c r="U99" s="1157"/>
      <c r="V99" s="1157"/>
      <c r="W99" s="1168"/>
      <c r="X99" s="1178" t="s">
        <v>1147</v>
      </c>
      <c r="Y99" s="1185"/>
      <c r="Z99" s="1196"/>
      <c r="AA99" s="1207"/>
      <c r="AB99" s="1218"/>
      <c r="AC99" s="1218"/>
      <c r="AD99" s="1218"/>
      <c r="AE99" s="1218"/>
      <c r="AF99" s="1218"/>
      <c r="AG99" s="1234"/>
      <c r="AH99" s="1207"/>
      <c r="AI99" s="1218"/>
      <c r="AJ99" s="1218"/>
      <c r="AK99" s="1218"/>
      <c r="AL99" s="1218"/>
      <c r="AM99" s="1218"/>
      <c r="AN99" s="1234"/>
      <c r="AO99" s="1207"/>
      <c r="AP99" s="1218"/>
      <c r="AQ99" s="1218"/>
      <c r="AR99" s="1218"/>
      <c r="AS99" s="1218"/>
      <c r="AT99" s="1218"/>
      <c r="AU99" s="1234"/>
      <c r="AV99" s="1207"/>
      <c r="AW99" s="1218"/>
      <c r="AX99" s="1218"/>
      <c r="AY99" s="1218"/>
      <c r="AZ99" s="1218"/>
      <c r="BA99" s="1218"/>
      <c r="BB99" s="1234"/>
      <c r="BC99" s="1207"/>
      <c r="BD99" s="1218"/>
      <c r="BE99" s="1261"/>
      <c r="BF99" s="1268"/>
      <c r="BG99" s="1277"/>
      <c r="BH99" s="1286"/>
      <c r="BI99" s="1294"/>
      <c r="BJ99" s="1298"/>
      <c r="BK99" s="1305"/>
      <c r="BL99" s="1305"/>
      <c r="BM99" s="1305"/>
      <c r="BN99" s="1315"/>
    </row>
    <row r="100" spans="2:66" ht="20.25" customHeight="1">
      <c r="B100" s="1041"/>
      <c r="C100" s="1047"/>
      <c r="D100" s="1054"/>
      <c r="E100" s="1060"/>
      <c r="F100" s="1066"/>
      <c r="G100" s="1078"/>
      <c r="H100" s="1089"/>
      <c r="I100" s="1097"/>
      <c r="J100" s="1102">
        <f>G99</f>
        <v>0</v>
      </c>
      <c r="K100" s="1097"/>
      <c r="L100" s="1102">
        <f>M99</f>
        <v>0</v>
      </c>
      <c r="M100" s="1110"/>
      <c r="N100" s="1124"/>
      <c r="O100" s="1130"/>
      <c r="P100" s="1146"/>
      <c r="Q100" s="1146"/>
      <c r="R100" s="1089"/>
      <c r="S100" s="1152"/>
      <c r="T100" s="1157"/>
      <c r="U100" s="1157"/>
      <c r="V100" s="1157"/>
      <c r="W100" s="1168"/>
      <c r="X100" s="1177" t="s">
        <v>1148</v>
      </c>
      <c r="Y100" s="1184"/>
      <c r="Z100" s="1195"/>
      <c r="AA100" s="1206" t="str">
        <f>IF(AA99="","",VLOOKUP(AA99,'シフト記号表（従来型・ユニット型共通）'!$C$6:$L$47,10,FALSE))</f>
        <v/>
      </c>
      <c r="AB100" s="1217" t="str">
        <f>IF(AB99="","",VLOOKUP(AB99,'シフト記号表（従来型・ユニット型共通）'!$C$6:$L$47,10,FALSE))</f>
        <v/>
      </c>
      <c r="AC100" s="1217" t="str">
        <f>IF(AC99="","",VLOOKUP(AC99,'シフト記号表（従来型・ユニット型共通）'!$C$6:$L$47,10,FALSE))</f>
        <v/>
      </c>
      <c r="AD100" s="1217" t="str">
        <f>IF(AD99="","",VLOOKUP(AD99,'シフト記号表（従来型・ユニット型共通）'!$C$6:$L$47,10,FALSE))</f>
        <v/>
      </c>
      <c r="AE100" s="1217" t="str">
        <f>IF(AE99="","",VLOOKUP(AE99,'シフト記号表（従来型・ユニット型共通）'!$C$6:$L$47,10,FALSE))</f>
        <v/>
      </c>
      <c r="AF100" s="1217" t="str">
        <f>IF(AF99="","",VLOOKUP(AF99,'シフト記号表（従来型・ユニット型共通）'!$C$6:$L$47,10,FALSE))</f>
        <v/>
      </c>
      <c r="AG100" s="1233" t="str">
        <f>IF(AG99="","",VLOOKUP(AG99,'シフト記号表（従来型・ユニット型共通）'!$C$6:$L$47,10,FALSE))</f>
        <v/>
      </c>
      <c r="AH100" s="1206" t="str">
        <f>IF(AH99="","",VLOOKUP(AH99,'シフト記号表（従来型・ユニット型共通）'!$C$6:$L$47,10,FALSE))</f>
        <v/>
      </c>
      <c r="AI100" s="1217" t="str">
        <f>IF(AI99="","",VLOOKUP(AI99,'シフト記号表（従来型・ユニット型共通）'!$C$6:$L$47,10,FALSE))</f>
        <v/>
      </c>
      <c r="AJ100" s="1217" t="str">
        <f>IF(AJ99="","",VLOOKUP(AJ99,'シフト記号表（従来型・ユニット型共通）'!$C$6:$L$47,10,FALSE))</f>
        <v/>
      </c>
      <c r="AK100" s="1217" t="str">
        <f>IF(AK99="","",VLOOKUP(AK99,'シフト記号表（従来型・ユニット型共通）'!$C$6:$L$47,10,FALSE))</f>
        <v/>
      </c>
      <c r="AL100" s="1217" t="str">
        <f>IF(AL99="","",VLOOKUP(AL99,'シフト記号表（従来型・ユニット型共通）'!$C$6:$L$47,10,FALSE))</f>
        <v/>
      </c>
      <c r="AM100" s="1217" t="str">
        <f>IF(AM99="","",VLOOKUP(AM99,'シフト記号表（従来型・ユニット型共通）'!$C$6:$L$47,10,FALSE))</f>
        <v/>
      </c>
      <c r="AN100" s="1233" t="str">
        <f>IF(AN99="","",VLOOKUP(AN99,'シフト記号表（従来型・ユニット型共通）'!$C$6:$L$47,10,FALSE))</f>
        <v/>
      </c>
      <c r="AO100" s="1206" t="str">
        <f>IF(AO99="","",VLOOKUP(AO99,'シフト記号表（従来型・ユニット型共通）'!$C$6:$L$47,10,FALSE))</f>
        <v/>
      </c>
      <c r="AP100" s="1217" t="str">
        <f>IF(AP99="","",VLOOKUP(AP99,'シフト記号表（従来型・ユニット型共通）'!$C$6:$L$47,10,FALSE))</f>
        <v/>
      </c>
      <c r="AQ100" s="1217" t="str">
        <f>IF(AQ99="","",VLOOKUP(AQ99,'シフト記号表（従来型・ユニット型共通）'!$C$6:$L$47,10,FALSE))</f>
        <v/>
      </c>
      <c r="AR100" s="1217" t="str">
        <f>IF(AR99="","",VLOOKUP(AR99,'シフト記号表（従来型・ユニット型共通）'!$C$6:$L$47,10,FALSE))</f>
        <v/>
      </c>
      <c r="AS100" s="1217" t="str">
        <f>IF(AS99="","",VLOOKUP(AS99,'シフト記号表（従来型・ユニット型共通）'!$C$6:$L$47,10,FALSE))</f>
        <v/>
      </c>
      <c r="AT100" s="1217" t="str">
        <f>IF(AT99="","",VLOOKUP(AT99,'シフト記号表（従来型・ユニット型共通）'!$C$6:$L$47,10,FALSE))</f>
        <v/>
      </c>
      <c r="AU100" s="1233" t="str">
        <f>IF(AU99="","",VLOOKUP(AU99,'シフト記号表（従来型・ユニット型共通）'!$C$6:$L$47,10,FALSE))</f>
        <v/>
      </c>
      <c r="AV100" s="1206" t="str">
        <f>IF(AV99="","",VLOOKUP(AV99,'シフト記号表（従来型・ユニット型共通）'!$C$6:$L$47,10,FALSE))</f>
        <v/>
      </c>
      <c r="AW100" s="1217" t="str">
        <f>IF(AW99="","",VLOOKUP(AW99,'シフト記号表（従来型・ユニット型共通）'!$C$6:$L$47,10,FALSE))</f>
        <v/>
      </c>
      <c r="AX100" s="1217" t="str">
        <f>IF(AX99="","",VLOOKUP(AX99,'シフト記号表（従来型・ユニット型共通）'!$C$6:$L$47,10,FALSE))</f>
        <v/>
      </c>
      <c r="AY100" s="1217" t="str">
        <f>IF(AY99="","",VLOOKUP(AY99,'シフト記号表（従来型・ユニット型共通）'!$C$6:$L$47,10,FALSE))</f>
        <v/>
      </c>
      <c r="AZ100" s="1217" t="str">
        <f>IF(AZ99="","",VLOOKUP(AZ99,'シフト記号表（従来型・ユニット型共通）'!$C$6:$L$47,10,FALSE))</f>
        <v/>
      </c>
      <c r="BA100" s="1217" t="str">
        <f>IF(BA99="","",VLOOKUP(BA99,'シフト記号表（従来型・ユニット型共通）'!$C$6:$L$47,10,FALSE))</f>
        <v/>
      </c>
      <c r="BB100" s="1233" t="str">
        <f>IF(BB99="","",VLOOKUP(BB99,'シフト記号表（従来型・ユニット型共通）'!$C$6:$L$47,10,FALSE))</f>
        <v/>
      </c>
      <c r="BC100" s="1206" t="str">
        <f>IF(BC99="","",VLOOKUP(BC99,'シフト記号表（従来型・ユニット型共通）'!$C$6:$L$47,10,FALSE))</f>
        <v/>
      </c>
      <c r="BD100" s="1217" t="str">
        <f>IF(BD99="","",VLOOKUP(BD99,'シフト記号表（従来型・ユニット型共通）'!$C$6:$L$47,10,FALSE))</f>
        <v/>
      </c>
      <c r="BE100" s="1217" t="str">
        <f>IF(BE99="","",VLOOKUP(BE99,'シフト記号表（従来型・ユニット型共通）'!$C$6:$L$47,10,FALSE))</f>
        <v/>
      </c>
      <c r="BF100" s="1269">
        <f>IF($BI$3="４週",SUM(AA100:BB100),IF($BI$3="暦月",SUM(AA100:BE100),""))</f>
        <v>0</v>
      </c>
      <c r="BG100" s="1278"/>
      <c r="BH100" s="1287">
        <f>IF($BI$3="４週",BF100/4,IF($BI$3="暦月",(BF100/($BI$8/7)),""))</f>
        <v>0</v>
      </c>
      <c r="BI100" s="1278"/>
      <c r="BJ100" s="1299"/>
      <c r="BK100" s="1306"/>
      <c r="BL100" s="1306"/>
      <c r="BM100" s="1306"/>
      <c r="BN100" s="1316"/>
    </row>
    <row r="101" spans="2:66" ht="20.25" customHeight="1">
      <c r="B101" s="1040">
        <f>B99+1</f>
        <v>43</v>
      </c>
      <c r="C101" s="1048"/>
      <c r="D101" s="1055"/>
      <c r="E101" s="1060"/>
      <c r="F101" s="1066"/>
      <c r="G101" s="1077"/>
      <c r="H101" s="1088"/>
      <c r="I101" s="1095"/>
      <c r="J101" s="1100"/>
      <c r="K101" s="1095"/>
      <c r="L101" s="1100"/>
      <c r="M101" s="1109"/>
      <c r="N101" s="1123"/>
      <c r="O101" s="1129"/>
      <c r="P101" s="1145"/>
      <c r="Q101" s="1145"/>
      <c r="R101" s="1088"/>
      <c r="S101" s="1152"/>
      <c r="T101" s="1157"/>
      <c r="U101" s="1157"/>
      <c r="V101" s="1157"/>
      <c r="W101" s="1168"/>
      <c r="X101" s="1178" t="s">
        <v>1147</v>
      </c>
      <c r="Y101" s="1185"/>
      <c r="Z101" s="1196"/>
      <c r="AA101" s="1207"/>
      <c r="AB101" s="1218"/>
      <c r="AC101" s="1218"/>
      <c r="AD101" s="1218"/>
      <c r="AE101" s="1218"/>
      <c r="AF101" s="1218"/>
      <c r="AG101" s="1234"/>
      <c r="AH101" s="1207"/>
      <c r="AI101" s="1218"/>
      <c r="AJ101" s="1218"/>
      <c r="AK101" s="1218"/>
      <c r="AL101" s="1218"/>
      <c r="AM101" s="1218"/>
      <c r="AN101" s="1234"/>
      <c r="AO101" s="1207"/>
      <c r="AP101" s="1218"/>
      <c r="AQ101" s="1218"/>
      <c r="AR101" s="1218"/>
      <c r="AS101" s="1218"/>
      <c r="AT101" s="1218"/>
      <c r="AU101" s="1234"/>
      <c r="AV101" s="1207"/>
      <c r="AW101" s="1218"/>
      <c r="AX101" s="1218"/>
      <c r="AY101" s="1218"/>
      <c r="AZ101" s="1218"/>
      <c r="BA101" s="1218"/>
      <c r="BB101" s="1234"/>
      <c r="BC101" s="1207"/>
      <c r="BD101" s="1218"/>
      <c r="BE101" s="1261"/>
      <c r="BF101" s="1268"/>
      <c r="BG101" s="1277"/>
      <c r="BH101" s="1286"/>
      <c r="BI101" s="1294"/>
      <c r="BJ101" s="1298"/>
      <c r="BK101" s="1305"/>
      <c r="BL101" s="1305"/>
      <c r="BM101" s="1305"/>
      <c r="BN101" s="1315"/>
    </row>
    <row r="102" spans="2:66" ht="20.25" customHeight="1">
      <c r="B102" s="1041"/>
      <c r="C102" s="1047"/>
      <c r="D102" s="1054"/>
      <c r="E102" s="1060"/>
      <c r="F102" s="1066"/>
      <c r="G102" s="1078"/>
      <c r="H102" s="1089"/>
      <c r="I102" s="1097"/>
      <c r="J102" s="1102">
        <f>G101</f>
        <v>0</v>
      </c>
      <c r="K102" s="1097"/>
      <c r="L102" s="1102">
        <f>M101</f>
        <v>0</v>
      </c>
      <c r="M102" s="1110"/>
      <c r="N102" s="1124"/>
      <c r="O102" s="1130"/>
      <c r="P102" s="1146"/>
      <c r="Q102" s="1146"/>
      <c r="R102" s="1089"/>
      <c r="S102" s="1152"/>
      <c r="T102" s="1157"/>
      <c r="U102" s="1157"/>
      <c r="V102" s="1157"/>
      <c r="W102" s="1168"/>
      <c r="X102" s="1177" t="s">
        <v>1148</v>
      </c>
      <c r="Y102" s="1184"/>
      <c r="Z102" s="1195"/>
      <c r="AA102" s="1206" t="str">
        <f>IF(AA101="","",VLOOKUP(AA101,'シフト記号表（従来型・ユニット型共通）'!$C$6:$L$47,10,FALSE))</f>
        <v/>
      </c>
      <c r="AB102" s="1217" t="str">
        <f>IF(AB101="","",VLOOKUP(AB101,'シフト記号表（従来型・ユニット型共通）'!$C$6:$L$47,10,FALSE))</f>
        <v/>
      </c>
      <c r="AC102" s="1217" t="str">
        <f>IF(AC101="","",VLOOKUP(AC101,'シフト記号表（従来型・ユニット型共通）'!$C$6:$L$47,10,FALSE))</f>
        <v/>
      </c>
      <c r="AD102" s="1217" t="str">
        <f>IF(AD101="","",VLOOKUP(AD101,'シフト記号表（従来型・ユニット型共通）'!$C$6:$L$47,10,FALSE))</f>
        <v/>
      </c>
      <c r="AE102" s="1217" t="str">
        <f>IF(AE101="","",VLOOKUP(AE101,'シフト記号表（従来型・ユニット型共通）'!$C$6:$L$47,10,FALSE))</f>
        <v/>
      </c>
      <c r="AF102" s="1217" t="str">
        <f>IF(AF101="","",VLOOKUP(AF101,'シフト記号表（従来型・ユニット型共通）'!$C$6:$L$47,10,FALSE))</f>
        <v/>
      </c>
      <c r="AG102" s="1233" t="str">
        <f>IF(AG101="","",VLOOKUP(AG101,'シフト記号表（従来型・ユニット型共通）'!$C$6:$L$47,10,FALSE))</f>
        <v/>
      </c>
      <c r="AH102" s="1206" t="str">
        <f>IF(AH101="","",VLOOKUP(AH101,'シフト記号表（従来型・ユニット型共通）'!$C$6:$L$47,10,FALSE))</f>
        <v/>
      </c>
      <c r="AI102" s="1217" t="str">
        <f>IF(AI101="","",VLOOKUP(AI101,'シフト記号表（従来型・ユニット型共通）'!$C$6:$L$47,10,FALSE))</f>
        <v/>
      </c>
      <c r="AJ102" s="1217" t="str">
        <f>IF(AJ101="","",VLOOKUP(AJ101,'シフト記号表（従来型・ユニット型共通）'!$C$6:$L$47,10,FALSE))</f>
        <v/>
      </c>
      <c r="AK102" s="1217" t="str">
        <f>IF(AK101="","",VLOOKUP(AK101,'シフト記号表（従来型・ユニット型共通）'!$C$6:$L$47,10,FALSE))</f>
        <v/>
      </c>
      <c r="AL102" s="1217" t="str">
        <f>IF(AL101="","",VLOOKUP(AL101,'シフト記号表（従来型・ユニット型共通）'!$C$6:$L$47,10,FALSE))</f>
        <v/>
      </c>
      <c r="AM102" s="1217" t="str">
        <f>IF(AM101="","",VLOOKUP(AM101,'シフト記号表（従来型・ユニット型共通）'!$C$6:$L$47,10,FALSE))</f>
        <v/>
      </c>
      <c r="AN102" s="1233" t="str">
        <f>IF(AN101="","",VLOOKUP(AN101,'シフト記号表（従来型・ユニット型共通）'!$C$6:$L$47,10,FALSE))</f>
        <v/>
      </c>
      <c r="AO102" s="1206" t="str">
        <f>IF(AO101="","",VLOOKUP(AO101,'シフト記号表（従来型・ユニット型共通）'!$C$6:$L$47,10,FALSE))</f>
        <v/>
      </c>
      <c r="AP102" s="1217" t="str">
        <f>IF(AP101="","",VLOOKUP(AP101,'シフト記号表（従来型・ユニット型共通）'!$C$6:$L$47,10,FALSE))</f>
        <v/>
      </c>
      <c r="AQ102" s="1217" t="str">
        <f>IF(AQ101="","",VLOOKUP(AQ101,'シフト記号表（従来型・ユニット型共通）'!$C$6:$L$47,10,FALSE))</f>
        <v/>
      </c>
      <c r="AR102" s="1217" t="str">
        <f>IF(AR101="","",VLOOKUP(AR101,'シフト記号表（従来型・ユニット型共通）'!$C$6:$L$47,10,FALSE))</f>
        <v/>
      </c>
      <c r="AS102" s="1217" t="str">
        <f>IF(AS101="","",VLOOKUP(AS101,'シフト記号表（従来型・ユニット型共通）'!$C$6:$L$47,10,FALSE))</f>
        <v/>
      </c>
      <c r="AT102" s="1217" t="str">
        <f>IF(AT101="","",VLOOKUP(AT101,'シフト記号表（従来型・ユニット型共通）'!$C$6:$L$47,10,FALSE))</f>
        <v/>
      </c>
      <c r="AU102" s="1233" t="str">
        <f>IF(AU101="","",VLOOKUP(AU101,'シフト記号表（従来型・ユニット型共通）'!$C$6:$L$47,10,FALSE))</f>
        <v/>
      </c>
      <c r="AV102" s="1206" t="str">
        <f>IF(AV101="","",VLOOKUP(AV101,'シフト記号表（従来型・ユニット型共通）'!$C$6:$L$47,10,FALSE))</f>
        <v/>
      </c>
      <c r="AW102" s="1217" t="str">
        <f>IF(AW101="","",VLOOKUP(AW101,'シフト記号表（従来型・ユニット型共通）'!$C$6:$L$47,10,FALSE))</f>
        <v/>
      </c>
      <c r="AX102" s="1217" t="str">
        <f>IF(AX101="","",VLOOKUP(AX101,'シフト記号表（従来型・ユニット型共通）'!$C$6:$L$47,10,FALSE))</f>
        <v/>
      </c>
      <c r="AY102" s="1217" t="str">
        <f>IF(AY101="","",VLOOKUP(AY101,'シフト記号表（従来型・ユニット型共通）'!$C$6:$L$47,10,FALSE))</f>
        <v/>
      </c>
      <c r="AZ102" s="1217" t="str">
        <f>IF(AZ101="","",VLOOKUP(AZ101,'シフト記号表（従来型・ユニット型共通）'!$C$6:$L$47,10,FALSE))</f>
        <v/>
      </c>
      <c r="BA102" s="1217" t="str">
        <f>IF(BA101="","",VLOOKUP(BA101,'シフト記号表（従来型・ユニット型共通）'!$C$6:$L$47,10,FALSE))</f>
        <v/>
      </c>
      <c r="BB102" s="1233" t="str">
        <f>IF(BB101="","",VLOOKUP(BB101,'シフト記号表（従来型・ユニット型共通）'!$C$6:$L$47,10,FALSE))</f>
        <v/>
      </c>
      <c r="BC102" s="1206" t="str">
        <f>IF(BC101="","",VLOOKUP(BC101,'シフト記号表（従来型・ユニット型共通）'!$C$6:$L$47,10,FALSE))</f>
        <v/>
      </c>
      <c r="BD102" s="1217" t="str">
        <f>IF(BD101="","",VLOOKUP(BD101,'シフト記号表（従来型・ユニット型共通）'!$C$6:$L$47,10,FALSE))</f>
        <v/>
      </c>
      <c r="BE102" s="1217" t="str">
        <f>IF(BE101="","",VLOOKUP(BE101,'シフト記号表（従来型・ユニット型共通）'!$C$6:$L$47,10,FALSE))</f>
        <v/>
      </c>
      <c r="BF102" s="1269">
        <f>IF($BI$3="４週",SUM(AA102:BB102),IF($BI$3="暦月",SUM(AA102:BE102),""))</f>
        <v>0</v>
      </c>
      <c r="BG102" s="1278"/>
      <c r="BH102" s="1287">
        <f>IF($BI$3="４週",BF102/4,IF($BI$3="暦月",(BF102/($BI$8/7)),""))</f>
        <v>0</v>
      </c>
      <c r="BI102" s="1278"/>
      <c r="BJ102" s="1299"/>
      <c r="BK102" s="1306"/>
      <c r="BL102" s="1306"/>
      <c r="BM102" s="1306"/>
      <c r="BN102" s="1316"/>
    </row>
    <row r="103" spans="2:66" ht="20.25" customHeight="1">
      <c r="B103" s="1040">
        <f>B101+1</f>
        <v>44</v>
      </c>
      <c r="C103" s="1048"/>
      <c r="D103" s="1055"/>
      <c r="E103" s="1060"/>
      <c r="F103" s="1066"/>
      <c r="G103" s="1077"/>
      <c r="H103" s="1088"/>
      <c r="I103" s="1095"/>
      <c r="J103" s="1100"/>
      <c r="K103" s="1095"/>
      <c r="L103" s="1100"/>
      <c r="M103" s="1109"/>
      <c r="N103" s="1123"/>
      <c r="O103" s="1129"/>
      <c r="P103" s="1145"/>
      <c r="Q103" s="1145"/>
      <c r="R103" s="1088"/>
      <c r="S103" s="1152"/>
      <c r="T103" s="1157"/>
      <c r="U103" s="1157"/>
      <c r="V103" s="1157"/>
      <c r="W103" s="1168"/>
      <c r="X103" s="1178" t="s">
        <v>1147</v>
      </c>
      <c r="Y103" s="1185"/>
      <c r="Z103" s="1196"/>
      <c r="AA103" s="1207"/>
      <c r="AB103" s="1218"/>
      <c r="AC103" s="1218"/>
      <c r="AD103" s="1218"/>
      <c r="AE103" s="1218"/>
      <c r="AF103" s="1218"/>
      <c r="AG103" s="1234"/>
      <c r="AH103" s="1207"/>
      <c r="AI103" s="1218"/>
      <c r="AJ103" s="1218"/>
      <c r="AK103" s="1218"/>
      <c r="AL103" s="1218"/>
      <c r="AM103" s="1218"/>
      <c r="AN103" s="1234"/>
      <c r="AO103" s="1207"/>
      <c r="AP103" s="1218"/>
      <c r="AQ103" s="1218"/>
      <c r="AR103" s="1218"/>
      <c r="AS103" s="1218"/>
      <c r="AT103" s="1218"/>
      <c r="AU103" s="1234"/>
      <c r="AV103" s="1207"/>
      <c r="AW103" s="1218"/>
      <c r="AX103" s="1218"/>
      <c r="AY103" s="1218"/>
      <c r="AZ103" s="1218"/>
      <c r="BA103" s="1218"/>
      <c r="BB103" s="1234"/>
      <c r="BC103" s="1207"/>
      <c r="BD103" s="1218"/>
      <c r="BE103" s="1261"/>
      <c r="BF103" s="1268"/>
      <c r="BG103" s="1277"/>
      <c r="BH103" s="1286"/>
      <c r="BI103" s="1294"/>
      <c r="BJ103" s="1298"/>
      <c r="BK103" s="1305"/>
      <c r="BL103" s="1305"/>
      <c r="BM103" s="1305"/>
      <c r="BN103" s="1315"/>
    </row>
    <row r="104" spans="2:66" ht="20.25" customHeight="1">
      <c r="B104" s="1041"/>
      <c r="C104" s="1047"/>
      <c r="D104" s="1054"/>
      <c r="E104" s="1060"/>
      <c r="F104" s="1066"/>
      <c r="G104" s="1078"/>
      <c r="H104" s="1089"/>
      <c r="I104" s="1097"/>
      <c r="J104" s="1102">
        <f>G103</f>
        <v>0</v>
      </c>
      <c r="K104" s="1097"/>
      <c r="L104" s="1102">
        <f>M103</f>
        <v>0</v>
      </c>
      <c r="M104" s="1110"/>
      <c r="N104" s="1124"/>
      <c r="O104" s="1130"/>
      <c r="P104" s="1146"/>
      <c r="Q104" s="1146"/>
      <c r="R104" s="1089"/>
      <c r="S104" s="1152"/>
      <c r="T104" s="1157"/>
      <c r="U104" s="1157"/>
      <c r="V104" s="1157"/>
      <c r="W104" s="1168"/>
      <c r="X104" s="1177" t="s">
        <v>1148</v>
      </c>
      <c r="Y104" s="1184"/>
      <c r="Z104" s="1195"/>
      <c r="AA104" s="1206" t="str">
        <f>IF(AA103="","",VLOOKUP(AA103,'シフト記号表（従来型・ユニット型共通）'!$C$6:$L$47,10,FALSE))</f>
        <v/>
      </c>
      <c r="AB104" s="1217" t="str">
        <f>IF(AB103="","",VLOOKUP(AB103,'シフト記号表（従来型・ユニット型共通）'!$C$6:$L$47,10,FALSE))</f>
        <v/>
      </c>
      <c r="AC104" s="1217" t="str">
        <f>IF(AC103="","",VLOOKUP(AC103,'シフト記号表（従来型・ユニット型共通）'!$C$6:$L$47,10,FALSE))</f>
        <v/>
      </c>
      <c r="AD104" s="1217" t="str">
        <f>IF(AD103="","",VLOOKUP(AD103,'シフト記号表（従来型・ユニット型共通）'!$C$6:$L$47,10,FALSE))</f>
        <v/>
      </c>
      <c r="AE104" s="1217" t="str">
        <f>IF(AE103="","",VLOOKUP(AE103,'シフト記号表（従来型・ユニット型共通）'!$C$6:$L$47,10,FALSE))</f>
        <v/>
      </c>
      <c r="AF104" s="1217" t="str">
        <f>IF(AF103="","",VLOOKUP(AF103,'シフト記号表（従来型・ユニット型共通）'!$C$6:$L$47,10,FALSE))</f>
        <v/>
      </c>
      <c r="AG104" s="1233" t="str">
        <f>IF(AG103="","",VLOOKUP(AG103,'シフト記号表（従来型・ユニット型共通）'!$C$6:$L$47,10,FALSE))</f>
        <v/>
      </c>
      <c r="AH104" s="1206" t="str">
        <f>IF(AH103="","",VLOOKUP(AH103,'シフト記号表（従来型・ユニット型共通）'!$C$6:$L$47,10,FALSE))</f>
        <v/>
      </c>
      <c r="AI104" s="1217" t="str">
        <f>IF(AI103="","",VLOOKUP(AI103,'シフト記号表（従来型・ユニット型共通）'!$C$6:$L$47,10,FALSE))</f>
        <v/>
      </c>
      <c r="AJ104" s="1217" t="str">
        <f>IF(AJ103="","",VLOOKUP(AJ103,'シフト記号表（従来型・ユニット型共通）'!$C$6:$L$47,10,FALSE))</f>
        <v/>
      </c>
      <c r="AK104" s="1217" t="str">
        <f>IF(AK103="","",VLOOKUP(AK103,'シフト記号表（従来型・ユニット型共通）'!$C$6:$L$47,10,FALSE))</f>
        <v/>
      </c>
      <c r="AL104" s="1217" t="str">
        <f>IF(AL103="","",VLOOKUP(AL103,'シフト記号表（従来型・ユニット型共通）'!$C$6:$L$47,10,FALSE))</f>
        <v/>
      </c>
      <c r="AM104" s="1217" t="str">
        <f>IF(AM103="","",VLOOKUP(AM103,'シフト記号表（従来型・ユニット型共通）'!$C$6:$L$47,10,FALSE))</f>
        <v/>
      </c>
      <c r="AN104" s="1233" t="str">
        <f>IF(AN103="","",VLOOKUP(AN103,'シフト記号表（従来型・ユニット型共通）'!$C$6:$L$47,10,FALSE))</f>
        <v/>
      </c>
      <c r="AO104" s="1206" t="str">
        <f>IF(AO103="","",VLOOKUP(AO103,'シフト記号表（従来型・ユニット型共通）'!$C$6:$L$47,10,FALSE))</f>
        <v/>
      </c>
      <c r="AP104" s="1217" t="str">
        <f>IF(AP103="","",VLOOKUP(AP103,'シフト記号表（従来型・ユニット型共通）'!$C$6:$L$47,10,FALSE))</f>
        <v/>
      </c>
      <c r="AQ104" s="1217" t="str">
        <f>IF(AQ103="","",VLOOKUP(AQ103,'シフト記号表（従来型・ユニット型共通）'!$C$6:$L$47,10,FALSE))</f>
        <v/>
      </c>
      <c r="AR104" s="1217" t="str">
        <f>IF(AR103="","",VLOOKUP(AR103,'シフト記号表（従来型・ユニット型共通）'!$C$6:$L$47,10,FALSE))</f>
        <v/>
      </c>
      <c r="AS104" s="1217" t="str">
        <f>IF(AS103="","",VLOOKUP(AS103,'シフト記号表（従来型・ユニット型共通）'!$C$6:$L$47,10,FALSE))</f>
        <v/>
      </c>
      <c r="AT104" s="1217" t="str">
        <f>IF(AT103="","",VLOOKUP(AT103,'シフト記号表（従来型・ユニット型共通）'!$C$6:$L$47,10,FALSE))</f>
        <v/>
      </c>
      <c r="AU104" s="1233" t="str">
        <f>IF(AU103="","",VLOOKUP(AU103,'シフト記号表（従来型・ユニット型共通）'!$C$6:$L$47,10,FALSE))</f>
        <v/>
      </c>
      <c r="AV104" s="1206" t="str">
        <f>IF(AV103="","",VLOOKUP(AV103,'シフト記号表（従来型・ユニット型共通）'!$C$6:$L$47,10,FALSE))</f>
        <v/>
      </c>
      <c r="AW104" s="1217" t="str">
        <f>IF(AW103="","",VLOOKUP(AW103,'シフト記号表（従来型・ユニット型共通）'!$C$6:$L$47,10,FALSE))</f>
        <v/>
      </c>
      <c r="AX104" s="1217" t="str">
        <f>IF(AX103="","",VLOOKUP(AX103,'シフト記号表（従来型・ユニット型共通）'!$C$6:$L$47,10,FALSE))</f>
        <v/>
      </c>
      <c r="AY104" s="1217" t="str">
        <f>IF(AY103="","",VLOOKUP(AY103,'シフト記号表（従来型・ユニット型共通）'!$C$6:$L$47,10,FALSE))</f>
        <v/>
      </c>
      <c r="AZ104" s="1217" t="str">
        <f>IF(AZ103="","",VLOOKUP(AZ103,'シフト記号表（従来型・ユニット型共通）'!$C$6:$L$47,10,FALSE))</f>
        <v/>
      </c>
      <c r="BA104" s="1217" t="str">
        <f>IF(BA103="","",VLOOKUP(BA103,'シフト記号表（従来型・ユニット型共通）'!$C$6:$L$47,10,FALSE))</f>
        <v/>
      </c>
      <c r="BB104" s="1233" t="str">
        <f>IF(BB103="","",VLOOKUP(BB103,'シフト記号表（従来型・ユニット型共通）'!$C$6:$L$47,10,FALSE))</f>
        <v/>
      </c>
      <c r="BC104" s="1206" t="str">
        <f>IF(BC103="","",VLOOKUP(BC103,'シフト記号表（従来型・ユニット型共通）'!$C$6:$L$47,10,FALSE))</f>
        <v/>
      </c>
      <c r="BD104" s="1217" t="str">
        <f>IF(BD103="","",VLOOKUP(BD103,'シフト記号表（従来型・ユニット型共通）'!$C$6:$L$47,10,FALSE))</f>
        <v/>
      </c>
      <c r="BE104" s="1217" t="str">
        <f>IF(BE103="","",VLOOKUP(BE103,'シフト記号表（従来型・ユニット型共通）'!$C$6:$L$47,10,FALSE))</f>
        <v/>
      </c>
      <c r="BF104" s="1269">
        <f>IF($BI$3="４週",SUM(AA104:BB104),IF($BI$3="暦月",SUM(AA104:BE104),""))</f>
        <v>0</v>
      </c>
      <c r="BG104" s="1278"/>
      <c r="BH104" s="1287">
        <f>IF($BI$3="４週",BF104/4,IF($BI$3="暦月",(BF104/($BI$8/7)),""))</f>
        <v>0</v>
      </c>
      <c r="BI104" s="1278"/>
      <c r="BJ104" s="1299"/>
      <c r="BK104" s="1306"/>
      <c r="BL104" s="1306"/>
      <c r="BM104" s="1306"/>
      <c r="BN104" s="1316"/>
    </row>
    <row r="105" spans="2:66" ht="20.25" customHeight="1">
      <c r="B105" s="1040">
        <f>B103+1</f>
        <v>45</v>
      </c>
      <c r="C105" s="1048"/>
      <c r="D105" s="1055"/>
      <c r="E105" s="1060"/>
      <c r="F105" s="1066"/>
      <c r="G105" s="1077"/>
      <c r="H105" s="1088"/>
      <c r="I105" s="1095"/>
      <c r="J105" s="1100"/>
      <c r="K105" s="1095"/>
      <c r="L105" s="1100"/>
      <c r="M105" s="1109"/>
      <c r="N105" s="1123"/>
      <c r="O105" s="1129"/>
      <c r="P105" s="1145"/>
      <c r="Q105" s="1145"/>
      <c r="R105" s="1088"/>
      <c r="S105" s="1152"/>
      <c r="T105" s="1157"/>
      <c r="U105" s="1157"/>
      <c r="V105" s="1157"/>
      <c r="W105" s="1168"/>
      <c r="X105" s="1178" t="s">
        <v>1147</v>
      </c>
      <c r="Y105" s="1185"/>
      <c r="Z105" s="1196"/>
      <c r="AA105" s="1207"/>
      <c r="AB105" s="1218"/>
      <c r="AC105" s="1218"/>
      <c r="AD105" s="1218"/>
      <c r="AE105" s="1218"/>
      <c r="AF105" s="1218"/>
      <c r="AG105" s="1234"/>
      <c r="AH105" s="1207"/>
      <c r="AI105" s="1218"/>
      <c r="AJ105" s="1218"/>
      <c r="AK105" s="1218"/>
      <c r="AL105" s="1218"/>
      <c r="AM105" s="1218"/>
      <c r="AN105" s="1234"/>
      <c r="AO105" s="1207"/>
      <c r="AP105" s="1218"/>
      <c r="AQ105" s="1218"/>
      <c r="AR105" s="1218"/>
      <c r="AS105" s="1218"/>
      <c r="AT105" s="1218"/>
      <c r="AU105" s="1234"/>
      <c r="AV105" s="1207"/>
      <c r="AW105" s="1218"/>
      <c r="AX105" s="1218"/>
      <c r="AY105" s="1218"/>
      <c r="AZ105" s="1218"/>
      <c r="BA105" s="1218"/>
      <c r="BB105" s="1234"/>
      <c r="BC105" s="1207"/>
      <c r="BD105" s="1218"/>
      <c r="BE105" s="1261"/>
      <c r="BF105" s="1268"/>
      <c r="BG105" s="1277"/>
      <c r="BH105" s="1286"/>
      <c r="BI105" s="1294"/>
      <c r="BJ105" s="1298"/>
      <c r="BK105" s="1305"/>
      <c r="BL105" s="1305"/>
      <c r="BM105" s="1305"/>
      <c r="BN105" s="1315"/>
    </row>
    <row r="106" spans="2:66" ht="20.25" customHeight="1">
      <c r="B106" s="1041"/>
      <c r="C106" s="1047"/>
      <c r="D106" s="1054"/>
      <c r="E106" s="1060"/>
      <c r="F106" s="1066"/>
      <c r="G106" s="1078"/>
      <c r="H106" s="1089"/>
      <c r="I106" s="1097"/>
      <c r="J106" s="1102">
        <f>G105</f>
        <v>0</v>
      </c>
      <c r="K106" s="1097"/>
      <c r="L106" s="1102">
        <f>M105</f>
        <v>0</v>
      </c>
      <c r="M106" s="1110"/>
      <c r="N106" s="1124"/>
      <c r="O106" s="1130"/>
      <c r="P106" s="1146"/>
      <c r="Q106" s="1146"/>
      <c r="R106" s="1089"/>
      <c r="S106" s="1152"/>
      <c r="T106" s="1157"/>
      <c r="U106" s="1157"/>
      <c r="V106" s="1157"/>
      <c r="W106" s="1168"/>
      <c r="X106" s="1177" t="s">
        <v>1148</v>
      </c>
      <c r="Y106" s="1184"/>
      <c r="Z106" s="1195"/>
      <c r="AA106" s="1206" t="str">
        <f>IF(AA105="","",VLOOKUP(AA105,'シフト記号表（従来型・ユニット型共通）'!$C$6:$L$47,10,FALSE))</f>
        <v/>
      </c>
      <c r="AB106" s="1217" t="str">
        <f>IF(AB105="","",VLOOKUP(AB105,'シフト記号表（従来型・ユニット型共通）'!$C$6:$L$47,10,FALSE))</f>
        <v/>
      </c>
      <c r="AC106" s="1217" t="str">
        <f>IF(AC105="","",VLOOKUP(AC105,'シフト記号表（従来型・ユニット型共通）'!$C$6:$L$47,10,FALSE))</f>
        <v/>
      </c>
      <c r="AD106" s="1217" t="str">
        <f>IF(AD105="","",VLOOKUP(AD105,'シフト記号表（従来型・ユニット型共通）'!$C$6:$L$47,10,FALSE))</f>
        <v/>
      </c>
      <c r="AE106" s="1217" t="str">
        <f>IF(AE105="","",VLOOKUP(AE105,'シフト記号表（従来型・ユニット型共通）'!$C$6:$L$47,10,FALSE))</f>
        <v/>
      </c>
      <c r="AF106" s="1217" t="str">
        <f>IF(AF105="","",VLOOKUP(AF105,'シフト記号表（従来型・ユニット型共通）'!$C$6:$L$47,10,FALSE))</f>
        <v/>
      </c>
      <c r="AG106" s="1233" t="str">
        <f>IF(AG105="","",VLOOKUP(AG105,'シフト記号表（従来型・ユニット型共通）'!$C$6:$L$47,10,FALSE))</f>
        <v/>
      </c>
      <c r="AH106" s="1206" t="str">
        <f>IF(AH105="","",VLOOKUP(AH105,'シフト記号表（従来型・ユニット型共通）'!$C$6:$L$47,10,FALSE))</f>
        <v/>
      </c>
      <c r="AI106" s="1217" t="str">
        <f>IF(AI105="","",VLOOKUP(AI105,'シフト記号表（従来型・ユニット型共通）'!$C$6:$L$47,10,FALSE))</f>
        <v/>
      </c>
      <c r="AJ106" s="1217" t="str">
        <f>IF(AJ105="","",VLOOKUP(AJ105,'シフト記号表（従来型・ユニット型共通）'!$C$6:$L$47,10,FALSE))</f>
        <v/>
      </c>
      <c r="AK106" s="1217" t="str">
        <f>IF(AK105="","",VLOOKUP(AK105,'シフト記号表（従来型・ユニット型共通）'!$C$6:$L$47,10,FALSE))</f>
        <v/>
      </c>
      <c r="AL106" s="1217" t="str">
        <f>IF(AL105="","",VLOOKUP(AL105,'シフト記号表（従来型・ユニット型共通）'!$C$6:$L$47,10,FALSE))</f>
        <v/>
      </c>
      <c r="AM106" s="1217" t="str">
        <f>IF(AM105="","",VLOOKUP(AM105,'シフト記号表（従来型・ユニット型共通）'!$C$6:$L$47,10,FALSE))</f>
        <v/>
      </c>
      <c r="AN106" s="1233" t="str">
        <f>IF(AN105="","",VLOOKUP(AN105,'シフト記号表（従来型・ユニット型共通）'!$C$6:$L$47,10,FALSE))</f>
        <v/>
      </c>
      <c r="AO106" s="1206" t="str">
        <f>IF(AO105="","",VLOOKUP(AO105,'シフト記号表（従来型・ユニット型共通）'!$C$6:$L$47,10,FALSE))</f>
        <v/>
      </c>
      <c r="AP106" s="1217" t="str">
        <f>IF(AP105="","",VLOOKUP(AP105,'シフト記号表（従来型・ユニット型共通）'!$C$6:$L$47,10,FALSE))</f>
        <v/>
      </c>
      <c r="AQ106" s="1217" t="str">
        <f>IF(AQ105="","",VLOOKUP(AQ105,'シフト記号表（従来型・ユニット型共通）'!$C$6:$L$47,10,FALSE))</f>
        <v/>
      </c>
      <c r="AR106" s="1217" t="str">
        <f>IF(AR105="","",VLOOKUP(AR105,'シフト記号表（従来型・ユニット型共通）'!$C$6:$L$47,10,FALSE))</f>
        <v/>
      </c>
      <c r="AS106" s="1217" t="str">
        <f>IF(AS105="","",VLOOKUP(AS105,'シフト記号表（従来型・ユニット型共通）'!$C$6:$L$47,10,FALSE))</f>
        <v/>
      </c>
      <c r="AT106" s="1217" t="str">
        <f>IF(AT105="","",VLOOKUP(AT105,'シフト記号表（従来型・ユニット型共通）'!$C$6:$L$47,10,FALSE))</f>
        <v/>
      </c>
      <c r="AU106" s="1233" t="str">
        <f>IF(AU105="","",VLOOKUP(AU105,'シフト記号表（従来型・ユニット型共通）'!$C$6:$L$47,10,FALSE))</f>
        <v/>
      </c>
      <c r="AV106" s="1206" t="str">
        <f>IF(AV105="","",VLOOKUP(AV105,'シフト記号表（従来型・ユニット型共通）'!$C$6:$L$47,10,FALSE))</f>
        <v/>
      </c>
      <c r="AW106" s="1217" t="str">
        <f>IF(AW105="","",VLOOKUP(AW105,'シフト記号表（従来型・ユニット型共通）'!$C$6:$L$47,10,FALSE))</f>
        <v/>
      </c>
      <c r="AX106" s="1217" t="str">
        <f>IF(AX105="","",VLOOKUP(AX105,'シフト記号表（従来型・ユニット型共通）'!$C$6:$L$47,10,FALSE))</f>
        <v/>
      </c>
      <c r="AY106" s="1217" t="str">
        <f>IF(AY105="","",VLOOKUP(AY105,'シフト記号表（従来型・ユニット型共通）'!$C$6:$L$47,10,FALSE))</f>
        <v/>
      </c>
      <c r="AZ106" s="1217" t="str">
        <f>IF(AZ105="","",VLOOKUP(AZ105,'シフト記号表（従来型・ユニット型共通）'!$C$6:$L$47,10,FALSE))</f>
        <v/>
      </c>
      <c r="BA106" s="1217" t="str">
        <f>IF(BA105="","",VLOOKUP(BA105,'シフト記号表（従来型・ユニット型共通）'!$C$6:$L$47,10,FALSE))</f>
        <v/>
      </c>
      <c r="BB106" s="1233" t="str">
        <f>IF(BB105="","",VLOOKUP(BB105,'シフト記号表（従来型・ユニット型共通）'!$C$6:$L$47,10,FALSE))</f>
        <v/>
      </c>
      <c r="BC106" s="1206" t="str">
        <f>IF(BC105="","",VLOOKUP(BC105,'シフト記号表（従来型・ユニット型共通）'!$C$6:$L$47,10,FALSE))</f>
        <v/>
      </c>
      <c r="BD106" s="1217" t="str">
        <f>IF(BD105="","",VLOOKUP(BD105,'シフト記号表（従来型・ユニット型共通）'!$C$6:$L$47,10,FALSE))</f>
        <v/>
      </c>
      <c r="BE106" s="1217" t="str">
        <f>IF(BE105="","",VLOOKUP(BE105,'シフト記号表（従来型・ユニット型共通）'!$C$6:$L$47,10,FALSE))</f>
        <v/>
      </c>
      <c r="BF106" s="1269">
        <f>IF($BI$3="４週",SUM(AA106:BB106),IF($BI$3="暦月",SUM(AA106:BE106),""))</f>
        <v>0</v>
      </c>
      <c r="BG106" s="1278"/>
      <c r="BH106" s="1287">
        <f>IF($BI$3="４週",BF106/4,IF($BI$3="暦月",(BF106/($BI$8/7)),""))</f>
        <v>0</v>
      </c>
      <c r="BI106" s="1278"/>
      <c r="BJ106" s="1299"/>
      <c r="BK106" s="1306"/>
      <c r="BL106" s="1306"/>
      <c r="BM106" s="1306"/>
      <c r="BN106" s="1316"/>
    </row>
    <row r="107" spans="2:66" ht="20.25" customHeight="1">
      <c r="B107" s="1040">
        <f>B105+1</f>
        <v>46</v>
      </c>
      <c r="C107" s="1048"/>
      <c r="D107" s="1055"/>
      <c r="E107" s="1060"/>
      <c r="F107" s="1066"/>
      <c r="G107" s="1077"/>
      <c r="H107" s="1088"/>
      <c r="I107" s="1095"/>
      <c r="J107" s="1100"/>
      <c r="K107" s="1095"/>
      <c r="L107" s="1100"/>
      <c r="M107" s="1109"/>
      <c r="N107" s="1123"/>
      <c r="O107" s="1129"/>
      <c r="P107" s="1145"/>
      <c r="Q107" s="1145"/>
      <c r="R107" s="1088"/>
      <c r="S107" s="1152"/>
      <c r="T107" s="1157"/>
      <c r="U107" s="1157"/>
      <c r="V107" s="1157"/>
      <c r="W107" s="1168"/>
      <c r="X107" s="1178" t="s">
        <v>1147</v>
      </c>
      <c r="Y107" s="1185"/>
      <c r="Z107" s="1196"/>
      <c r="AA107" s="1207"/>
      <c r="AB107" s="1218"/>
      <c r="AC107" s="1218"/>
      <c r="AD107" s="1218"/>
      <c r="AE107" s="1218"/>
      <c r="AF107" s="1218"/>
      <c r="AG107" s="1234"/>
      <c r="AH107" s="1207"/>
      <c r="AI107" s="1218"/>
      <c r="AJ107" s="1218"/>
      <c r="AK107" s="1218"/>
      <c r="AL107" s="1218"/>
      <c r="AM107" s="1218"/>
      <c r="AN107" s="1234"/>
      <c r="AO107" s="1207"/>
      <c r="AP107" s="1218"/>
      <c r="AQ107" s="1218"/>
      <c r="AR107" s="1218"/>
      <c r="AS107" s="1218"/>
      <c r="AT107" s="1218"/>
      <c r="AU107" s="1234"/>
      <c r="AV107" s="1207"/>
      <c r="AW107" s="1218"/>
      <c r="AX107" s="1218"/>
      <c r="AY107" s="1218"/>
      <c r="AZ107" s="1218"/>
      <c r="BA107" s="1218"/>
      <c r="BB107" s="1234"/>
      <c r="BC107" s="1207"/>
      <c r="BD107" s="1218"/>
      <c r="BE107" s="1261"/>
      <c r="BF107" s="1268"/>
      <c r="BG107" s="1277"/>
      <c r="BH107" s="1286"/>
      <c r="BI107" s="1294"/>
      <c r="BJ107" s="1298"/>
      <c r="BK107" s="1305"/>
      <c r="BL107" s="1305"/>
      <c r="BM107" s="1305"/>
      <c r="BN107" s="1315"/>
    </row>
    <row r="108" spans="2:66" ht="20.25" customHeight="1">
      <c r="B108" s="1041"/>
      <c r="C108" s="1047"/>
      <c r="D108" s="1054"/>
      <c r="E108" s="1060"/>
      <c r="F108" s="1066"/>
      <c r="G108" s="1078"/>
      <c r="H108" s="1089"/>
      <c r="I108" s="1097"/>
      <c r="J108" s="1102">
        <f>G107</f>
        <v>0</v>
      </c>
      <c r="K108" s="1097"/>
      <c r="L108" s="1102">
        <f>M107</f>
        <v>0</v>
      </c>
      <c r="M108" s="1110"/>
      <c r="N108" s="1124"/>
      <c r="O108" s="1130"/>
      <c r="P108" s="1146"/>
      <c r="Q108" s="1146"/>
      <c r="R108" s="1089"/>
      <c r="S108" s="1152"/>
      <c r="T108" s="1157"/>
      <c r="U108" s="1157"/>
      <c r="V108" s="1157"/>
      <c r="W108" s="1168"/>
      <c r="X108" s="1177" t="s">
        <v>1148</v>
      </c>
      <c r="Y108" s="1184"/>
      <c r="Z108" s="1195"/>
      <c r="AA108" s="1206" t="str">
        <f>IF(AA107="","",VLOOKUP(AA107,'シフト記号表（従来型・ユニット型共通）'!$C$6:$L$47,10,FALSE))</f>
        <v/>
      </c>
      <c r="AB108" s="1217" t="str">
        <f>IF(AB107="","",VLOOKUP(AB107,'シフト記号表（従来型・ユニット型共通）'!$C$6:$L$47,10,FALSE))</f>
        <v/>
      </c>
      <c r="AC108" s="1217" t="str">
        <f>IF(AC107="","",VLOOKUP(AC107,'シフト記号表（従来型・ユニット型共通）'!$C$6:$L$47,10,FALSE))</f>
        <v/>
      </c>
      <c r="AD108" s="1217" t="str">
        <f>IF(AD107="","",VLOOKUP(AD107,'シフト記号表（従来型・ユニット型共通）'!$C$6:$L$47,10,FALSE))</f>
        <v/>
      </c>
      <c r="AE108" s="1217" t="str">
        <f>IF(AE107="","",VLOOKUP(AE107,'シフト記号表（従来型・ユニット型共通）'!$C$6:$L$47,10,FALSE))</f>
        <v/>
      </c>
      <c r="AF108" s="1217" t="str">
        <f>IF(AF107="","",VLOOKUP(AF107,'シフト記号表（従来型・ユニット型共通）'!$C$6:$L$47,10,FALSE))</f>
        <v/>
      </c>
      <c r="AG108" s="1233" t="str">
        <f>IF(AG107="","",VLOOKUP(AG107,'シフト記号表（従来型・ユニット型共通）'!$C$6:$L$47,10,FALSE))</f>
        <v/>
      </c>
      <c r="AH108" s="1206" t="str">
        <f>IF(AH107="","",VLOOKUP(AH107,'シフト記号表（従来型・ユニット型共通）'!$C$6:$L$47,10,FALSE))</f>
        <v/>
      </c>
      <c r="AI108" s="1217" t="str">
        <f>IF(AI107="","",VLOOKUP(AI107,'シフト記号表（従来型・ユニット型共通）'!$C$6:$L$47,10,FALSE))</f>
        <v/>
      </c>
      <c r="AJ108" s="1217" t="str">
        <f>IF(AJ107="","",VLOOKUP(AJ107,'シフト記号表（従来型・ユニット型共通）'!$C$6:$L$47,10,FALSE))</f>
        <v/>
      </c>
      <c r="AK108" s="1217" t="str">
        <f>IF(AK107="","",VLOOKUP(AK107,'シフト記号表（従来型・ユニット型共通）'!$C$6:$L$47,10,FALSE))</f>
        <v/>
      </c>
      <c r="AL108" s="1217" t="str">
        <f>IF(AL107="","",VLOOKUP(AL107,'シフト記号表（従来型・ユニット型共通）'!$C$6:$L$47,10,FALSE))</f>
        <v/>
      </c>
      <c r="AM108" s="1217" t="str">
        <f>IF(AM107="","",VLOOKUP(AM107,'シフト記号表（従来型・ユニット型共通）'!$C$6:$L$47,10,FALSE))</f>
        <v/>
      </c>
      <c r="AN108" s="1233" t="str">
        <f>IF(AN107="","",VLOOKUP(AN107,'シフト記号表（従来型・ユニット型共通）'!$C$6:$L$47,10,FALSE))</f>
        <v/>
      </c>
      <c r="AO108" s="1206" t="str">
        <f>IF(AO107="","",VLOOKUP(AO107,'シフト記号表（従来型・ユニット型共通）'!$C$6:$L$47,10,FALSE))</f>
        <v/>
      </c>
      <c r="AP108" s="1217" t="str">
        <f>IF(AP107="","",VLOOKUP(AP107,'シフト記号表（従来型・ユニット型共通）'!$C$6:$L$47,10,FALSE))</f>
        <v/>
      </c>
      <c r="AQ108" s="1217" t="str">
        <f>IF(AQ107="","",VLOOKUP(AQ107,'シフト記号表（従来型・ユニット型共通）'!$C$6:$L$47,10,FALSE))</f>
        <v/>
      </c>
      <c r="AR108" s="1217" t="str">
        <f>IF(AR107="","",VLOOKUP(AR107,'シフト記号表（従来型・ユニット型共通）'!$C$6:$L$47,10,FALSE))</f>
        <v/>
      </c>
      <c r="AS108" s="1217" t="str">
        <f>IF(AS107="","",VLOOKUP(AS107,'シフト記号表（従来型・ユニット型共通）'!$C$6:$L$47,10,FALSE))</f>
        <v/>
      </c>
      <c r="AT108" s="1217" t="str">
        <f>IF(AT107="","",VLOOKUP(AT107,'シフト記号表（従来型・ユニット型共通）'!$C$6:$L$47,10,FALSE))</f>
        <v/>
      </c>
      <c r="AU108" s="1233" t="str">
        <f>IF(AU107="","",VLOOKUP(AU107,'シフト記号表（従来型・ユニット型共通）'!$C$6:$L$47,10,FALSE))</f>
        <v/>
      </c>
      <c r="AV108" s="1206" t="str">
        <f>IF(AV107="","",VLOOKUP(AV107,'シフト記号表（従来型・ユニット型共通）'!$C$6:$L$47,10,FALSE))</f>
        <v/>
      </c>
      <c r="AW108" s="1217" t="str">
        <f>IF(AW107="","",VLOOKUP(AW107,'シフト記号表（従来型・ユニット型共通）'!$C$6:$L$47,10,FALSE))</f>
        <v/>
      </c>
      <c r="AX108" s="1217" t="str">
        <f>IF(AX107="","",VLOOKUP(AX107,'シフト記号表（従来型・ユニット型共通）'!$C$6:$L$47,10,FALSE))</f>
        <v/>
      </c>
      <c r="AY108" s="1217" t="str">
        <f>IF(AY107="","",VLOOKUP(AY107,'シフト記号表（従来型・ユニット型共通）'!$C$6:$L$47,10,FALSE))</f>
        <v/>
      </c>
      <c r="AZ108" s="1217" t="str">
        <f>IF(AZ107="","",VLOOKUP(AZ107,'シフト記号表（従来型・ユニット型共通）'!$C$6:$L$47,10,FALSE))</f>
        <v/>
      </c>
      <c r="BA108" s="1217" t="str">
        <f>IF(BA107="","",VLOOKUP(BA107,'シフト記号表（従来型・ユニット型共通）'!$C$6:$L$47,10,FALSE))</f>
        <v/>
      </c>
      <c r="BB108" s="1233" t="str">
        <f>IF(BB107="","",VLOOKUP(BB107,'シフト記号表（従来型・ユニット型共通）'!$C$6:$L$47,10,FALSE))</f>
        <v/>
      </c>
      <c r="BC108" s="1206" t="str">
        <f>IF(BC107="","",VLOOKUP(BC107,'シフト記号表（従来型・ユニット型共通）'!$C$6:$L$47,10,FALSE))</f>
        <v/>
      </c>
      <c r="BD108" s="1217" t="str">
        <f>IF(BD107="","",VLOOKUP(BD107,'シフト記号表（従来型・ユニット型共通）'!$C$6:$L$47,10,FALSE))</f>
        <v/>
      </c>
      <c r="BE108" s="1217" t="str">
        <f>IF(BE107="","",VLOOKUP(BE107,'シフト記号表（従来型・ユニット型共通）'!$C$6:$L$47,10,FALSE))</f>
        <v/>
      </c>
      <c r="BF108" s="1269">
        <f>IF($BI$3="４週",SUM(AA108:BB108),IF($BI$3="暦月",SUM(AA108:BE108),""))</f>
        <v>0</v>
      </c>
      <c r="BG108" s="1278"/>
      <c r="BH108" s="1287">
        <f>IF($BI$3="４週",BF108/4,IF($BI$3="暦月",(BF108/($BI$8/7)),""))</f>
        <v>0</v>
      </c>
      <c r="BI108" s="1278"/>
      <c r="BJ108" s="1299"/>
      <c r="BK108" s="1306"/>
      <c r="BL108" s="1306"/>
      <c r="BM108" s="1306"/>
      <c r="BN108" s="1316"/>
    </row>
    <row r="109" spans="2:66" ht="20.25" customHeight="1">
      <c r="B109" s="1040">
        <f>B107+1</f>
        <v>47</v>
      </c>
      <c r="C109" s="1048"/>
      <c r="D109" s="1055"/>
      <c r="E109" s="1060"/>
      <c r="F109" s="1066"/>
      <c r="G109" s="1077"/>
      <c r="H109" s="1088"/>
      <c r="I109" s="1095"/>
      <c r="J109" s="1100"/>
      <c r="K109" s="1095"/>
      <c r="L109" s="1100"/>
      <c r="M109" s="1109"/>
      <c r="N109" s="1123"/>
      <c r="O109" s="1129"/>
      <c r="P109" s="1145"/>
      <c r="Q109" s="1145"/>
      <c r="R109" s="1088"/>
      <c r="S109" s="1152"/>
      <c r="T109" s="1157"/>
      <c r="U109" s="1157"/>
      <c r="V109" s="1157"/>
      <c r="W109" s="1168"/>
      <c r="X109" s="1178" t="s">
        <v>1147</v>
      </c>
      <c r="Y109" s="1185"/>
      <c r="Z109" s="1196"/>
      <c r="AA109" s="1207"/>
      <c r="AB109" s="1218"/>
      <c r="AC109" s="1218"/>
      <c r="AD109" s="1218"/>
      <c r="AE109" s="1218"/>
      <c r="AF109" s="1218"/>
      <c r="AG109" s="1234"/>
      <c r="AH109" s="1207"/>
      <c r="AI109" s="1218"/>
      <c r="AJ109" s="1218"/>
      <c r="AK109" s="1218"/>
      <c r="AL109" s="1218"/>
      <c r="AM109" s="1218"/>
      <c r="AN109" s="1234"/>
      <c r="AO109" s="1207"/>
      <c r="AP109" s="1218"/>
      <c r="AQ109" s="1218"/>
      <c r="AR109" s="1218"/>
      <c r="AS109" s="1218"/>
      <c r="AT109" s="1218"/>
      <c r="AU109" s="1234"/>
      <c r="AV109" s="1207"/>
      <c r="AW109" s="1218"/>
      <c r="AX109" s="1218"/>
      <c r="AY109" s="1218"/>
      <c r="AZ109" s="1218"/>
      <c r="BA109" s="1218"/>
      <c r="BB109" s="1234"/>
      <c r="BC109" s="1207"/>
      <c r="BD109" s="1218"/>
      <c r="BE109" s="1261"/>
      <c r="BF109" s="1268"/>
      <c r="BG109" s="1277"/>
      <c r="BH109" s="1286"/>
      <c r="BI109" s="1294"/>
      <c r="BJ109" s="1298"/>
      <c r="BK109" s="1305"/>
      <c r="BL109" s="1305"/>
      <c r="BM109" s="1305"/>
      <c r="BN109" s="1315"/>
    </row>
    <row r="110" spans="2:66" ht="20.25" customHeight="1">
      <c r="B110" s="1041"/>
      <c r="C110" s="1047"/>
      <c r="D110" s="1054"/>
      <c r="E110" s="1060"/>
      <c r="F110" s="1066"/>
      <c r="G110" s="1078"/>
      <c r="H110" s="1089"/>
      <c r="I110" s="1097"/>
      <c r="J110" s="1102">
        <f>G109</f>
        <v>0</v>
      </c>
      <c r="K110" s="1097"/>
      <c r="L110" s="1102">
        <f>M109</f>
        <v>0</v>
      </c>
      <c r="M110" s="1110"/>
      <c r="N110" s="1124"/>
      <c r="O110" s="1130"/>
      <c r="P110" s="1146"/>
      <c r="Q110" s="1146"/>
      <c r="R110" s="1089"/>
      <c r="S110" s="1152"/>
      <c r="T110" s="1157"/>
      <c r="U110" s="1157"/>
      <c r="V110" s="1157"/>
      <c r="W110" s="1168"/>
      <c r="X110" s="1177" t="s">
        <v>1148</v>
      </c>
      <c r="Y110" s="1184"/>
      <c r="Z110" s="1195"/>
      <c r="AA110" s="1206" t="str">
        <f>IF(AA109="","",VLOOKUP(AA109,'シフト記号表（従来型・ユニット型共通）'!$C$6:$L$47,10,FALSE))</f>
        <v/>
      </c>
      <c r="AB110" s="1217" t="str">
        <f>IF(AB109="","",VLOOKUP(AB109,'シフト記号表（従来型・ユニット型共通）'!$C$6:$L$47,10,FALSE))</f>
        <v/>
      </c>
      <c r="AC110" s="1217" t="str">
        <f>IF(AC109="","",VLOOKUP(AC109,'シフト記号表（従来型・ユニット型共通）'!$C$6:$L$47,10,FALSE))</f>
        <v/>
      </c>
      <c r="AD110" s="1217" t="str">
        <f>IF(AD109="","",VLOOKUP(AD109,'シフト記号表（従来型・ユニット型共通）'!$C$6:$L$47,10,FALSE))</f>
        <v/>
      </c>
      <c r="AE110" s="1217" t="str">
        <f>IF(AE109="","",VLOOKUP(AE109,'シフト記号表（従来型・ユニット型共通）'!$C$6:$L$47,10,FALSE))</f>
        <v/>
      </c>
      <c r="AF110" s="1217" t="str">
        <f>IF(AF109="","",VLOOKUP(AF109,'シフト記号表（従来型・ユニット型共通）'!$C$6:$L$47,10,FALSE))</f>
        <v/>
      </c>
      <c r="AG110" s="1233" t="str">
        <f>IF(AG109="","",VLOOKUP(AG109,'シフト記号表（従来型・ユニット型共通）'!$C$6:$L$47,10,FALSE))</f>
        <v/>
      </c>
      <c r="AH110" s="1206" t="str">
        <f>IF(AH109="","",VLOOKUP(AH109,'シフト記号表（従来型・ユニット型共通）'!$C$6:$L$47,10,FALSE))</f>
        <v/>
      </c>
      <c r="AI110" s="1217" t="str">
        <f>IF(AI109="","",VLOOKUP(AI109,'シフト記号表（従来型・ユニット型共通）'!$C$6:$L$47,10,FALSE))</f>
        <v/>
      </c>
      <c r="AJ110" s="1217" t="str">
        <f>IF(AJ109="","",VLOOKUP(AJ109,'シフト記号表（従来型・ユニット型共通）'!$C$6:$L$47,10,FALSE))</f>
        <v/>
      </c>
      <c r="AK110" s="1217" t="str">
        <f>IF(AK109="","",VLOOKUP(AK109,'シフト記号表（従来型・ユニット型共通）'!$C$6:$L$47,10,FALSE))</f>
        <v/>
      </c>
      <c r="AL110" s="1217" t="str">
        <f>IF(AL109="","",VLOOKUP(AL109,'シフト記号表（従来型・ユニット型共通）'!$C$6:$L$47,10,FALSE))</f>
        <v/>
      </c>
      <c r="AM110" s="1217" t="str">
        <f>IF(AM109="","",VLOOKUP(AM109,'シフト記号表（従来型・ユニット型共通）'!$C$6:$L$47,10,FALSE))</f>
        <v/>
      </c>
      <c r="AN110" s="1233" t="str">
        <f>IF(AN109="","",VLOOKUP(AN109,'シフト記号表（従来型・ユニット型共通）'!$C$6:$L$47,10,FALSE))</f>
        <v/>
      </c>
      <c r="AO110" s="1206" t="str">
        <f>IF(AO109="","",VLOOKUP(AO109,'シフト記号表（従来型・ユニット型共通）'!$C$6:$L$47,10,FALSE))</f>
        <v/>
      </c>
      <c r="AP110" s="1217" t="str">
        <f>IF(AP109="","",VLOOKUP(AP109,'シフト記号表（従来型・ユニット型共通）'!$C$6:$L$47,10,FALSE))</f>
        <v/>
      </c>
      <c r="AQ110" s="1217" t="str">
        <f>IF(AQ109="","",VLOOKUP(AQ109,'シフト記号表（従来型・ユニット型共通）'!$C$6:$L$47,10,FALSE))</f>
        <v/>
      </c>
      <c r="AR110" s="1217" t="str">
        <f>IF(AR109="","",VLOOKUP(AR109,'シフト記号表（従来型・ユニット型共通）'!$C$6:$L$47,10,FALSE))</f>
        <v/>
      </c>
      <c r="AS110" s="1217" t="str">
        <f>IF(AS109="","",VLOOKUP(AS109,'シフト記号表（従来型・ユニット型共通）'!$C$6:$L$47,10,FALSE))</f>
        <v/>
      </c>
      <c r="AT110" s="1217" t="str">
        <f>IF(AT109="","",VLOOKUP(AT109,'シフト記号表（従来型・ユニット型共通）'!$C$6:$L$47,10,FALSE))</f>
        <v/>
      </c>
      <c r="AU110" s="1233" t="str">
        <f>IF(AU109="","",VLOOKUP(AU109,'シフト記号表（従来型・ユニット型共通）'!$C$6:$L$47,10,FALSE))</f>
        <v/>
      </c>
      <c r="AV110" s="1206" t="str">
        <f>IF(AV109="","",VLOOKUP(AV109,'シフト記号表（従来型・ユニット型共通）'!$C$6:$L$47,10,FALSE))</f>
        <v/>
      </c>
      <c r="AW110" s="1217" t="str">
        <f>IF(AW109="","",VLOOKUP(AW109,'シフト記号表（従来型・ユニット型共通）'!$C$6:$L$47,10,FALSE))</f>
        <v/>
      </c>
      <c r="AX110" s="1217" t="str">
        <f>IF(AX109="","",VLOOKUP(AX109,'シフト記号表（従来型・ユニット型共通）'!$C$6:$L$47,10,FALSE))</f>
        <v/>
      </c>
      <c r="AY110" s="1217" t="str">
        <f>IF(AY109="","",VLOOKUP(AY109,'シフト記号表（従来型・ユニット型共通）'!$C$6:$L$47,10,FALSE))</f>
        <v/>
      </c>
      <c r="AZ110" s="1217" t="str">
        <f>IF(AZ109="","",VLOOKUP(AZ109,'シフト記号表（従来型・ユニット型共通）'!$C$6:$L$47,10,FALSE))</f>
        <v/>
      </c>
      <c r="BA110" s="1217" t="str">
        <f>IF(BA109="","",VLOOKUP(BA109,'シフト記号表（従来型・ユニット型共通）'!$C$6:$L$47,10,FALSE))</f>
        <v/>
      </c>
      <c r="BB110" s="1233" t="str">
        <f>IF(BB109="","",VLOOKUP(BB109,'シフト記号表（従来型・ユニット型共通）'!$C$6:$L$47,10,FALSE))</f>
        <v/>
      </c>
      <c r="BC110" s="1206" t="str">
        <f>IF(BC109="","",VLOOKUP(BC109,'シフト記号表（従来型・ユニット型共通）'!$C$6:$L$47,10,FALSE))</f>
        <v/>
      </c>
      <c r="BD110" s="1217" t="str">
        <f>IF(BD109="","",VLOOKUP(BD109,'シフト記号表（従来型・ユニット型共通）'!$C$6:$L$47,10,FALSE))</f>
        <v/>
      </c>
      <c r="BE110" s="1217" t="str">
        <f>IF(BE109="","",VLOOKUP(BE109,'シフト記号表（従来型・ユニット型共通）'!$C$6:$L$47,10,FALSE))</f>
        <v/>
      </c>
      <c r="BF110" s="1269">
        <f>IF($BI$3="４週",SUM(AA110:BB110),IF($BI$3="暦月",SUM(AA110:BE110),""))</f>
        <v>0</v>
      </c>
      <c r="BG110" s="1278"/>
      <c r="BH110" s="1287">
        <f>IF($BI$3="４週",BF110/4,IF($BI$3="暦月",(BF110/($BI$8/7)),""))</f>
        <v>0</v>
      </c>
      <c r="BI110" s="1278"/>
      <c r="BJ110" s="1299"/>
      <c r="BK110" s="1306"/>
      <c r="BL110" s="1306"/>
      <c r="BM110" s="1306"/>
      <c r="BN110" s="1316"/>
    </row>
    <row r="111" spans="2:66" ht="20.25" customHeight="1">
      <c r="B111" s="1040">
        <f>B109+1</f>
        <v>48</v>
      </c>
      <c r="C111" s="1048"/>
      <c r="D111" s="1055"/>
      <c r="E111" s="1060"/>
      <c r="F111" s="1066"/>
      <c r="G111" s="1077"/>
      <c r="H111" s="1088"/>
      <c r="I111" s="1095"/>
      <c r="J111" s="1100"/>
      <c r="K111" s="1095"/>
      <c r="L111" s="1100"/>
      <c r="M111" s="1109"/>
      <c r="N111" s="1123"/>
      <c r="O111" s="1129"/>
      <c r="P111" s="1145"/>
      <c r="Q111" s="1145"/>
      <c r="R111" s="1088"/>
      <c r="S111" s="1152"/>
      <c r="T111" s="1157"/>
      <c r="U111" s="1157"/>
      <c r="V111" s="1157"/>
      <c r="W111" s="1168"/>
      <c r="X111" s="1178" t="s">
        <v>1147</v>
      </c>
      <c r="Y111" s="1185"/>
      <c r="Z111" s="1196"/>
      <c r="AA111" s="1207"/>
      <c r="AB111" s="1218"/>
      <c r="AC111" s="1218"/>
      <c r="AD111" s="1218"/>
      <c r="AE111" s="1218"/>
      <c r="AF111" s="1218"/>
      <c r="AG111" s="1234"/>
      <c r="AH111" s="1207"/>
      <c r="AI111" s="1218"/>
      <c r="AJ111" s="1218"/>
      <c r="AK111" s="1218"/>
      <c r="AL111" s="1218"/>
      <c r="AM111" s="1218"/>
      <c r="AN111" s="1234"/>
      <c r="AO111" s="1207"/>
      <c r="AP111" s="1218"/>
      <c r="AQ111" s="1218"/>
      <c r="AR111" s="1218"/>
      <c r="AS111" s="1218"/>
      <c r="AT111" s="1218"/>
      <c r="AU111" s="1234"/>
      <c r="AV111" s="1207"/>
      <c r="AW111" s="1218"/>
      <c r="AX111" s="1218"/>
      <c r="AY111" s="1218"/>
      <c r="AZ111" s="1218"/>
      <c r="BA111" s="1218"/>
      <c r="BB111" s="1234"/>
      <c r="BC111" s="1207"/>
      <c r="BD111" s="1218"/>
      <c r="BE111" s="1261"/>
      <c r="BF111" s="1268"/>
      <c r="BG111" s="1277"/>
      <c r="BH111" s="1286"/>
      <c r="BI111" s="1294"/>
      <c r="BJ111" s="1298"/>
      <c r="BK111" s="1305"/>
      <c r="BL111" s="1305"/>
      <c r="BM111" s="1305"/>
      <c r="BN111" s="1315"/>
    </row>
    <row r="112" spans="2:66" ht="20.25" customHeight="1">
      <c r="B112" s="1041"/>
      <c r="C112" s="1047"/>
      <c r="D112" s="1054"/>
      <c r="E112" s="1060"/>
      <c r="F112" s="1066"/>
      <c r="G112" s="1078"/>
      <c r="H112" s="1089"/>
      <c r="I112" s="1097"/>
      <c r="J112" s="1102">
        <f>G111</f>
        <v>0</v>
      </c>
      <c r="K112" s="1097"/>
      <c r="L112" s="1102">
        <f>M111</f>
        <v>0</v>
      </c>
      <c r="M112" s="1110"/>
      <c r="N112" s="1124"/>
      <c r="O112" s="1130"/>
      <c r="P112" s="1146"/>
      <c r="Q112" s="1146"/>
      <c r="R112" s="1089"/>
      <c r="S112" s="1152"/>
      <c r="T112" s="1157"/>
      <c r="U112" s="1157"/>
      <c r="V112" s="1157"/>
      <c r="W112" s="1168"/>
      <c r="X112" s="1177" t="s">
        <v>1148</v>
      </c>
      <c r="Y112" s="1184"/>
      <c r="Z112" s="1195"/>
      <c r="AA112" s="1206" t="str">
        <f>IF(AA111="","",VLOOKUP(AA111,'シフト記号表（従来型・ユニット型共通）'!$C$6:$L$47,10,FALSE))</f>
        <v/>
      </c>
      <c r="AB112" s="1217" t="str">
        <f>IF(AB111="","",VLOOKUP(AB111,'シフト記号表（従来型・ユニット型共通）'!$C$6:$L$47,10,FALSE))</f>
        <v/>
      </c>
      <c r="AC112" s="1217" t="str">
        <f>IF(AC111="","",VLOOKUP(AC111,'シフト記号表（従来型・ユニット型共通）'!$C$6:$L$47,10,FALSE))</f>
        <v/>
      </c>
      <c r="AD112" s="1217" t="str">
        <f>IF(AD111="","",VLOOKUP(AD111,'シフト記号表（従来型・ユニット型共通）'!$C$6:$L$47,10,FALSE))</f>
        <v/>
      </c>
      <c r="AE112" s="1217" t="str">
        <f>IF(AE111="","",VLOOKUP(AE111,'シフト記号表（従来型・ユニット型共通）'!$C$6:$L$47,10,FALSE))</f>
        <v/>
      </c>
      <c r="AF112" s="1217" t="str">
        <f>IF(AF111="","",VLOOKUP(AF111,'シフト記号表（従来型・ユニット型共通）'!$C$6:$L$47,10,FALSE))</f>
        <v/>
      </c>
      <c r="AG112" s="1233" t="str">
        <f>IF(AG111="","",VLOOKUP(AG111,'シフト記号表（従来型・ユニット型共通）'!$C$6:$L$47,10,FALSE))</f>
        <v/>
      </c>
      <c r="AH112" s="1206" t="str">
        <f>IF(AH111="","",VLOOKUP(AH111,'シフト記号表（従来型・ユニット型共通）'!$C$6:$L$47,10,FALSE))</f>
        <v/>
      </c>
      <c r="AI112" s="1217" t="str">
        <f>IF(AI111="","",VLOOKUP(AI111,'シフト記号表（従来型・ユニット型共通）'!$C$6:$L$47,10,FALSE))</f>
        <v/>
      </c>
      <c r="AJ112" s="1217" t="str">
        <f>IF(AJ111="","",VLOOKUP(AJ111,'シフト記号表（従来型・ユニット型共通）'!$C$6:$L$47,10,FALSE))</f>
        <v/>
      </c>
      <c r="AK112" s="1217" t="str">
        <f>IF(AK111="","",VLOOKUP(AK111,'シフト記号表（従来型・ユニット型共通）'!$C$6:$L$47,10,FALSE))</f>
        <v/>
      </c>
      <c r="AL112" s="1217" t="str">
        <f>IF(AL111="","",VLOOKUP(AL111,'シフト記号表（従来型・ユニット型共通）'!$C$6:$L$47,10,FALSE))</f>
        <v/>
      </c>
      <c r="AM112" s="1217" t="str">
        <f>IF(AM111="","",VLOOKUP(AM111,'シフト記号表（従来型・ユニット型共通）'!$C$6:$L$47,10,FALSE))</f>
        <v/>
      </c>
      <c r="AN112" s="1233" t="str">
        <f>IF(AN111="","",VLOOKUP(AN111,'シフト記号表（従来型・ユニット型共通）'!$C$6:$L$47,10,FALSE))</f>
        <v/>
      </c>
      <c r="AO112" s="1206" t="str">
        <f>IF(AO111="","",VLOOKUP(AO111,'シフト記号表（従来型・ユニット型共通）'!$C$6:$L$47,10,FALSE))</f>
        <v/>
      </c>
      <c r="AP112" s="1217" t="str">
        <f>IF(AP111="","",VLOOKUP(AP111,'シフト記号表（従来型・ユニット型共通）'!$C$6:$L$47,10,FALSE))</f>
        <v/>
      </c>
      <c r="AQ112" s="1217" t="str">
        <f>IF(AQ111="","",VLOOKUP(AQ111,'シフト記号表（従来型・ユニット型共通）'!$C$6:$L$47,10,FALSE))</f>
        <v/>
      </c>
      <c r="AR112" s="1217" t="str">
        <f>IF(AR111="","",VLOOKUP(AR111,'シフト記号表（従来型・ユニット型共通）'!$C$6:$L$47,10,FALSE))</f>
        <v/>
      </c>
      <c r="AS112" s="1217" t="str">
        <f>IF(AS111="","",VLOOKUP(AS111,'シフト記号表（従来型・ユニット型共通）'!$C$6:$L$47,10,FALSE))</f>
        <v/>
      </c>
      <c r="AT112" s="1217" t="str">
        <f>IF(AT111="","",VLOOKUP(AT111,'シフト記号表（従来型・ユニット型共通）'!$C$6:$L$47,10,FALSE))</f>
        <v/>
      </c>
      <c r="AU112" s="1233" t="str">
        <f>IF(AU111="","",VLOOKUP(AU111,'シフト記号表（従来型・ユニット型共通）'!$C$6:$L$47,10,FALSE))</f>
        <v/>
      </c>
      <c r="AV112" s="1206" t="str">
        <f>IF(AV111="","",VLOOKUP(AV111,'シフト記号表（従来型・ユニット型共通）'!$C$6:$L$47,10,FALSE))</f>
        <v/>
      </c>
      <c r="AW112" s="1217" t="str">
        <f>IF(AW111="","",VLOOKUP(AW111,'シフト記号表（従来型・ユニット型共通）'!$C$6:$L$47,10,FALSE))</f>
        <v/>
      </c>
      <c r="AX112" s="1217" t="str">
        <f>IF(AX111="","",VLOOKUP(AX111,'シフト記号表（従来型・ユニット型共通）'!$C$6:$L$47,10,FALSE))</f>
        <v/>
      </c>
      <c r="AY112" s="1217" t="str">
        <f>IF(AY111="","",VLOOKUP(AY111,'シフト記号表（従来型・ユニット型共通）'!$C$6:$L$47,10,FALSE))</f>
        <v/>
      </c>
      <c r="AZ112" s="1217" t="str">
        <f>IF(AZ111="","",VLOOKUP(AZ111,'シフト記号表（従来型・ユニット型共通）'!$C$6:$L$47,10,FALSE))</f>
        <v/>
      </c>
      <c r="BA112" s="1217" t="str">
        <f>IF(BA111="","",VLOOKUP(BA111,'シフト記号表（従来型・ユニット型共通）'!$C$6:$L$47,10,FALSE))</f>
        <v/>
      </c>
      <c r="BB112" s="1233" t="str">
        <f>IF(BB111="","",VLOOKUP(BB111,'シフト記号表（従来型・ユニット型共通）'!$C$6:$L$47,10,FALSE))</f>
        <v/>
      </c>
      <c r="BC112" s="1206" t="str">
        <f>IF(BC111="","",VLOOKUP(BC111,'シフト記号表（従来型・ユニット型共通）'!$C$6:$L$47,10,FALSE))</f>
        <v/>
      </c>
      <c r="BD112" s="1217" t="str">
        <f>IF(BD111="","",VLOOKUP(BD111,'シフト記号表（従来型・ユニット型共通）'!$C$6:$L$47,10,FALSE))</f>
        <v/>
      </c>
      <c r="BE112" s="1217" t="str">
        <f>IF(BE111="","",VLOOKUP(BE111,'シフト記号表（従来型・ユニット型共通）'!$C$6:$L$47,10,FALSE))</f>
        <v/>
      </c>
      <c r="BF112" s="1269">
        <f>IF($BI$3="４週",SUM(AA112:BB112),IF($BI$3="暦月",SUM(AA112:BE112),""))</f>
        <v>0</v>
      </c>
      <c r="BG112" s="1278"/>
      <c r="BH112" s="1287">
        <f>IF($BI$3="４週",BF112/4,IF($BI$3="暦月",(BF112/($BI$8/7)),""))</f>
        <v>0</v>
      </c>
      <c r="BI112" s="1278"/>
      <c r="BJ112" s="1299"/>
      <c r="BK112" s="1306"/>
      <c r="BL112" s="1306"/>
      <c r="BM112" s="1306"/>
      <c r="BN112" s="1316"/>
    </row>
    <row r="113" spans="2:66" ht="20.25" customHeight="1">
      <c r="B113" s="1040">
        <f>B111+1</f>
        <v>49</v>
      </c>
      <c r="C113" s="1048"/>
      <c r="D113" s="1055"/>
      <c r="E113" s="1060"/>
      <c r="F113" s="1066"/>
      <c r="G113" s="1077"/>
      <c r="H113" s="1088"/>
      <c r="I113" s="1095"/>
      <c r="J113" s="1100"/>
      <c r="K113" s="1095"/>
      <c r="L113" s="1100"/>
      <c r="M113" s="1109"/>
      <c r="N113" s="1123"/>
      <c r="O113" s="1129"/>
      <c r="P113" s="1145"/>
      <c r="Q113" s="1145"/>
      <c r="R113" s="1088"/>
      <c r="S113" s="1152"/>
      <c r="T113" s="1157"/>
      <c r="U113" s="1157"/>
      <c r="V113" s="1157"/>
      <c r="W113" s="1168"/>
      <c r="X113" s="1178" t="s">
        <v>1147</v>
      </c>
      <c r="Y113" s="1185"/>
      <c r="Z113" s="1196"/>
      <c r="AA113" s="1207"/>
      <c r="AB113" s="1218"/>
      <c r="AC113" s="1218"/>
      <c r="AD113" s="1218"/>
      <c r="AE113" s="1218"/>
      <c r="AF113" s="1218"/>
      <c r="AG113" s="1234"/>
      <c r="AH113" s="1207"/>
      <c r="AI113" s="1218"/>
      <c r="AJ113" s="1218"/>
      <c r="AK113" s="1218"/>
      <c r="AL113" s="1218"/>
      <c r="AM113" s="1218"/>
      <c r="AN113" s="1234"/>
      <c r="AO113" s="1207"/>
      <c r="AP113" s="1218"/>
      <c r="AQ113" s="1218"/>
      <c r="AR113" s="1218"/>
      <c r="AS113" s="1218"/>
      <c r="AT113" s="1218"/>
      <c r="AU113" s="1234"/>
      <c r="AV113" s="1207"/>
      <c r="AW113" s="1218"/>
      <c r="AX113" s="1218"/>
      <c r="AY113" s="1218"/>
      <c r="AZ113" s="1218"/>
      <c r="BA113" s="1218"/>
      <c r="BB113" s="1234"/>
      <c r="BC113" s="1207"/>
      <c r="BD113" s="1218"/>
      <c r="BE113" s="1261"/>
      <c r="BF113" s="1268"/>
      <c r="BG113" s="1277"/>
      <c r="BH113" s="1286"/>
      <c r="BI113" s="1294"/>
      <c r="BJ113" s="1298"/>
      <c r="BK113" s="1305"/>
      <c r="BL113" s="1305"/>
      <c r="BM113" s="1305"/>
      <c r="BN113" s="1315"/>
    </row>
    <row r="114" spans="2:66" ht="20.25" customHeight="1">
      <c r="B114" s="1041"/>
      <c r="C114" s="1047"/>
      <c r="D114" s="1054"/>
      <c r="E114" s="1060"/>
      <c r="F114" s="1066"/>
      <c r="G114" s="1078"/>
      <c r="H114" s="1089"/>
      <c r="I114" s="1097"/>
      <c r="J114" s="1102">
        <f>G113</f>
        <v>0</v>
      </c>
      <c r="K114" s="1097"/>
      <c r="L114" s="1102">
        <f>M113</f>
        <v>0</v>
      </c>
      <c r="M114" s="1110"/>
      <c r="N114" s="1124"/>
      <c r="O114" s="1130"/>
      <c r="P114" s="1146"/>
      <c r="Q114" s="1146"/>
      <c r="R114" s="1089"/>
      <c r="S114" s="1152"/>
      <c r="T114" s="1157"/>
      <c r="U114" s="1157"/>
      <c r="V114" s="1157"/>
      <c r="W114" s="1168"/>
      <c r="X114" s="1177" t="s">
        <v>1148</v>
      </c>
      <c r="Y114" s="1184"/>
      <c r="Z114" s="1195"/>
      <c r="AA114" s="1206" t="str">
        <f>IF(AA113="","",VLOOKUP(AA113,'シフト記号表（従来型・ユニット型共通）'!$C$6:$L$47,10,FALSE))</f>
        <v/>
      </c>
      <c r="AB114" s="1217" t="str">
        <f>IF(AB113="","",VLOOKUP(AB113,'シフト記号表（従来型・ユニット型共通）'!$C$6:$L$47,10,FALSE))</f>
        <v/>
      </c>
      <c r="AC114" s="1217" t="str">
        <f>IF(AC113="","",VLOOKUP(AC113,'シフト記号表（従来型・ユニット型共通）'!$C$6:$L$47,10,FALSE))</f>
        <v/>
      </c>
      <c r="AD114" s="1217" t="str">
        <f>IF(AD113="","",VLOOKUP(AD113,'シフト記号表（従来型・ユニット型共通）'!$C$6:$L$47,10,FALSE))</f>
        <v/>
      </c>
      <c r="AE114" s="1217" t="str">
        <f>IF(AE113="","",VLOOKUP(AE113,'シフト記号表（従来型・ユニット型共通）'!$C$6:$L$47,10,FALSE))</f>
        <v/>
      </c>
      <c r="AF114" s="1217" t="str">
        <f>IF(AF113="","",VLOOKUP(AF113,'シフト記号表（従来型・ユニット型共通）'!$C$6:$L$47,10,FALSE))</f>
        <v/>
      </c>
      <c r="AG114" s="1233" t="str">
        <f>IF(AG113="","",VLOOKUP(AG113,'シフト記号表（従来型・ユニット型共通）'!$C$6:$L$47,10,FALSE))</f>
        <v/>
      </c>
      <c r="AH114" s="1206" t="str">
        <f>IF(AH113="","",VLOOKUP(AH113,'シフト記号表（従来型・ユニット型共通）'!$C$6:$L$47,10,FALSE))</f>
        <v/>
      </c>
      <c r="AI114" s="1217" t="str">
        <f>IF(AI113="","",VLOOKUP(AI113,'シフト記号表（従来型・ユニット型共通）'!$C$6:$L$47,10,FALSE))</f>
        <v/>
      </c>
      <c r="AJ114" s="1217" t="str">
        <f>IF(AJ113="","",VLOOKUP(AJ113,'シフト記号表（従来型・ユニット型共通）'!$C$6:$L$47,10,FALSE))</f>
        <v/>
      </c>
      <c r="AK114" s="1217" t="str">
        <f>IF(AK113="","",VLOOKUP(AK113,'シフト記号表（従来型・ユニット型共通）'!$C$6:$L$47,10,FALSE))</f>
        <v/>
      </c>
      <c r="AL114" s="1217" t="str">
        <f>IF(AL113="","",VLOOKUP(AL113,'シフト記号表（従来型・ユニット型共通）'!$C$6:$L$47,10,FALSE))</f>
        <v/>
      </c>
      <c r="AM114" s="1217" t="str">
        <f>IF(AM113="","",VLOOKUP(AM113,'シフト記号表（従来型・ユニット型共通）'!$C$6:$L$47,10,FALSE))</f>
        <v/>
      </c>
      <c r="AN114" s="1233" t="str">
        <f>IF(AN113="","",VLOOKUP(AN113,'シフト記号表（従来型・ユニット型共通）'!$C$6:$L$47,10,FALSE))</f>
        <v/>
      </c>
      <c r="AO114" s="1206" t="str">
        <f>IF(AO113="","",VLOOKUP(AO113,'シフト記号表（従来型・ユニット型共通）'!$C$6:$L$47,10,FALSE))</f>
        <v/>
      </c>
      <c r="AP114" s="1217" t="str">
        <f>IF(AP113="","",VLOOKUP(AP113,'シフト記号表（従来型・ユニット型共通）'!$C$6:$L$47,10,FALSE))</f>
        <v/>
      </c>
      <c r="AQ114" s="1217" t="str">
        <f>IF(AQ113="","",VLOOKUP(AQ113,'シフト記号表（従来型・ユニット型共通）'!$C$6:$L$47,10,FALSE))</f>
        <v/>
      </c>
      <c r="AR114" s="1217" t="str">
        <f>IF(AR113="","",VLOOKUP(AR113,'シフト記号表（従来型・ユニット型共通）'!$C$6:$L$47,10,FALSE))</f>
        <v/>
      </c>
      <c r="AS114" s="1217" t="str">
        <f>IF(AS113="","",VLOOKUP(AS113,'シフト記号表（従来型・ユニット型共通）'!$C$6:$L$47,10,FALSE))</f>
        <v/>
      </c>
      <c r="AT114" s="1217" t="str">
        <f>IF(AT113="","",VLOOKUP(AT113,'シフト記号表（従来型・ユニット型共通）'!$C$6:$L$47,10,FALSE))</f>
        <v/>
      </c>
      <c r="AU114" s="1233" t="str">
        <f>IF(AU113="","",VLOOKUP(AU113,'シフト記号表（従来型・ユニット型共通）'!$C$6:$L$47,10,FALSE))</f>
        <v/>
      </c>
      <c r="AV114" s="1206" t="str">
        <f>IF(AV113="","",VLOOKUP(AV113,'シフト記号表（従来型・ユニット型共通）'!$C$6:$L$47,10,FALSE))</f>
        <v/>
      </c>
      <c r="AW114" s="1217" t="str">
        <f>IF(AW113="","",VLOOKUP(AW113,'シフト記号表（従来型・ユニット型共通）'!$C$6:$L$47,10,FALSE))</f>
        <v/>
      </c>
      <c r="AX114" s="1217" t="str">
        <f>IF(AX113="","",VLOOKUP(AX113,'シフト記号表（従来型・ユニット型共通）'!$C$6:$L$47,10,FALSE))</f>
        <v/>
      </c>
      <c r="AY114" s="1217" t="str">
        <f>IF(AY113="","",VLOOKUP(AY113,'シフト記号表（従来型・ユニット型共通）'!$C$6:$L$47,10,FALSE))</f>
        <v/>
      </c>
      <c r="AZ114" s="1217" t="str">
        <f>IF(AZ113="","",VLOOKUP(AZ113,'シフト記号表（従来型・ユニット型共通）'!$C$6:$L$47,10,FALSE))</f>
        <v/>
      </c>
      <c r="BA114" s="1217" t="str">
        <f>IF(BA113="","",VLOOKUP(BA113,'シフト記号表（従来型・ユニット型共通）'!$C$6:$L$47,10,FALSE))</f>
        <v/>
      </c>
      <c r="BB114" s="1233" t="str">
        <f>IF(BB113="","",VLOOKUP(BB113,'シフト記号表（従来型・ユニット型共通）'!$C$6:$L$47,10,FALSE))</f>
        <v/>
      </c>
      <c r="BC114" s="1206" t="str">
        <f>IF(BC113="","",VLOOKUP(BC113,'シフト記号表（従来型・ユニット型共通）'!$C$6:$L$47,10,FALSE))</f>
        <v/>
      </c>
      <c r="BD114" s="1217" t="str">
        <f>IF(BD113="","",VLOOKUP(BD113,'シフト記号表（従来型・ユニット型共通）'!$C$6:$L$47,10,FALSE))</f>
        <v/>
      </c>
      <c r="BE114" s="1217" t="str">
        <f>IF(BE113="","",VLOOKUP(BE113,'シフト記号表（従来型・ユニット型共通）'!$C$6:$L$47,10,FALSE))</f>
        <v/>
      </c>
      <c r="BF114" s="1269">
        <f>IF($BI$3="４週",SUM(AA114:BB114),IF($BI$3="暦月",SUM(AA114:BE114),""))</f>
        <v>0</v>
      </c>
      <c r="BG114" s="1278"/>
      <c r="BH114" s="1287">
        <f>IF($BI$3="４週",BF114/4,IF($BI$3="暦月",(BF114/($BI$8/7)),""))</f>
        <v>0</v>
      </c>
      <c r="BI114" s="1278"/>
      <c r="BJ114" s="1299"/>
      <c r="BK114" s="1306"/>
      <c r="BL114" s="1306"/>
      <c r="BM114" s="1306"/>
      <c r="BN114" s="1316"/>
    </row>
    <row r="115" spans="2:66" ht="20.25" customHeight="1">
      <c r="B115" s="1040">
        <f>B113+1</f>
        <v>50</v>
      </c>
      <c r="C115" s="1048"/>
      <c r="D115" s="1055"/>
      <c r="E115" s="1060"/>
      <c r="F115" s="1066"/>
      <c r="G115" s="1077"/>
      <c r="H115" s="1088"/>
      <c r="I115" s="1095"/>
      <c r="J115" s="1100"/>
      <c r="K115" s="1095"/>
      <c r="L115" s="1100"/>
      <c r="M115" s="1109"/>
      <c r="N115" s="1123"/>
      <c r="O115" s="1129"/>
      <c r="P115" s="1145"/>
      <c r="Q115" s="1145"/>
      <c r="R115" s="1088"/>
      <c r="S115" s="1152"/>
      <c r="T115" s="1157"/>
      <c r="U115" s="1157"/>
      <c r="V115" s="1157"/>
      <c r="W115" s="1168"/>
      <c r="X115" s="1178" t="s">
        <v>1147</v>
      </c>
      <c r="Y115" s="1185"/>
      <c r="Z115" s="1196"/>
      <c r="AA115" s="1207"/>
      <c r="AB115" s="1218"/>
      <c r="AC115" s="1218"/>
      <c r="AD115" s="1218"/>
      <c r="AE115" s="1218"/>
      <c r="AF115" s="1218"/>
      <c r="AG115" s="1234"/>
      <c r="AH115" s="1207"/>
      <c r="AI115" s="1218"/>
      <c r="AJ115" s="1218"/>
      <c r="AK115" s="1218"/>
      <c r="AL115" s="1218"/>
      <c r="AM115" s="1218"/>
      <c r="AN115" s="1234"/>
      <c r="AO115" s="1207"/>
      <c r="AP115" s="1218"/>
      <c r="AQ115" s="1218"/>
      <c r="AR115" s="1218"/>
      <c r="AS115" s="1218"/>
      <c r="AT115" s="1218"/>
      <c r="AU115" s="1234"/>
      <c r="AV115" s="1207"/>
      <c r="AW115" s="1218"/>
      <c r="AX115" s="1218"/>
      <c r="AY115" s="1218"/>
      <c r="AZ115" s="1218"/>
      <c r="BA115" s="1218"/>
      <c r="BB115" s="1234"/>
      <c r="BC115" s="1207"/>
      <c r="BD115" s="1218"/>
      <c r="BE115" s="1261"/>
      <c r="BF115" s="1268"/>
      <c r="BG115" s="1277"/>
      <c r="BH115" s="1286"/>
      <c r="BI115" s="1294"/>
      <c r="BJ115" s="1298"/>
      <c r="BK115" s="1305"/>
      <c r="BL115" s="1305"/>
      <c r="BM115" s="1305"/>
      <c r="BN115" s="1315"/>
    </row>
    <row r="116" spans="2:66" ht="20.25" customHeight="1">
      <c r="B116" s="1041"/>
      <c r="C116" s="1047"/>
      <c r="D116" s="1054"/>
      <c r="E116" s="1060"/>
      <c r="F116" s="1066"/>
      <c r="G116" s="1078"/>
      <c r="H116" s="1089"/>
      <c r="I116" s="1097"/>
      <c r="J116" s="1102">
        <f>G115</f>
        <v>0</v>
      </c>
      <c r="K116" s="1097"/>
      <c r="L116" s="1102">
        <f>M115</f>
        <v>0</v>
      </c>
      <c r="M116" s="1110"/>
      <c r="N116" s="1124"/>
      <c r="O116" s="1130"/>
      <c r="P116" s="1146"/>
      <c r="Q116" s="1146"/>
      <c r="R116" s="1089"/>
      <c r="S116" s="1152"/>
      <c r="T116" s="1157"/>
      <c r="U116" s="1157"/>
      <c r="V116" s="1157"/>
      <c r="W116" s="1168"/>
      <c r="X116" s="1177" t="s">
        <v>1148</v>
      </c>
      <c r="Y116" s="1184"/>
      <c r="Z116" s="1195"/>
      <c r="AA116" s="1206" t="str">
        <f>IF(AA115="","",VLOOKUP(AA115,'シフト記号表（従来型・ユニット型共通）'!$C$6:$L$47,10,FALSE))</f>
        <v/>
      </c>
      <c r="AB116" s="1217" t="str">
        <f>IF(AB115="","",VLOOKUP(AB115,'シフト記号表（従来型・ユニット型共通）'!$C$6:$L$47,10,FALSE))</f>
        <v/>
      </c>
      <c r="AC116" s="1217" t="str">
        <f>IF(AC115="","",VLOOKUP(AC115,'シフト記号表（従来型・ユニット型共通）'!$C$6:$L$47,10,FALSE))</f>
        <v/>
      </c>
      <c r="AD116" s="1217" t="str">
        <f>IF(AD115="","",VLOOKUP(AD115,'シフト記号表（従来型・ユニット型共通）'!$C$6:$L$47,10,FALSE))</f>
        <v/>
      </c>
      <c r="AE116" s="1217" t="str">
        <f>IF(AE115="","",VLOOKUP(AE115,'シフト記号表（従来型・ユニット型共通）'!$C$6:$L$47,10,FALSE))</f>
        <v/>
      </c>
      <c r="AF116" s="1217" t="str">
        <f>IF(AF115="","",VLOOKUP(AF115,'シフト記号表（従来型・ユニット型共通）'!$C$6:$L$47,10,FALSE))</f>
        <v/>
      </c>
      <c r="AG116" s="1233" t="str">
        <f>IF(AG115="","",VLOOKUP(AG115,'シフト記号表（従来型・ユニット型共通）'!$C$6:$L$47,10,FALSE))</f>
        <v/>
      </c>
      <c r="AH116" s="1206" t="str">
        <f>IF(AH115="","",VLOOKUP(AH115,'シフト記号表（従来型・ユニット型共通）'!$C$6:$L$47,10,FALSE))</f>
        <v/>
      </c>
      <c r="AI116" s="1217" t="str">
        <f>IF(AI115="","",VLOOKUP(AI115,'シフト記号表（従来型・ユニット型共通）'!$C$6:$L$47,10,FALSE))</f>
        <v/>
      </c>
      <c r="AJ116" s="1217" t="str">
        <f>IF(AJ115="","",VLOOKUP(AJ115,'シフト記号表（従来型・ユニット型共通）'!$C$6:$L$47,10,FALSE))</f>
        <v/>
      </c>
      <c r="AK116" s="1217" t="str">
        <f>IF(AK115="","",VLOOKUP(AK115,'シフト記号表（従来型・ユニット型共通）'!$C$6:$L$47,10,FALSE))</f>
        <v/>
      </c>
      <c r="AL116" s="1217" t="str">
        <f>IF(AL115="","",VLOOKUP(AL115,'シフト記号表（従来型・ユニット型共通）'!$C$6:$L$47,10,FALSE))</f>
        <v/>
      </c>
      <c r="AM116" s="1217" t="str">
        <f>IF(AM115="","",VLOOKUP(AM115,'シフト記号表（従来型・ユニット型共通）'!$C$6:$L$47,10,FALSE))</f>
        <v/>
      </c>
      <c r="AN116" s="1233" t="str">
        <f>IF(AN115="","",VLOOKUP(AN115,'シフト記号表（従来型・ユニット型共通）'!$C$6:$L$47,10,FALSE))</f>
        <v/>
      </c>
      <c r="AO116" s="1206" t="str">
        <f>IF(AO115="","",VLOOKUP(AO115,'シフト記号表（従来型・ユニット型共通）'!$C$6:$L$47,10,FALSE))</f>
        <v/>
      </c>
      <c r="AP116" s="1217" t="str">
        <f>IF(AP115="","",VLOOKUP(AP115,'シフト記号表（従来型・ユニット型共通）'!$C$6:$L$47,10,FALSE))</f>
        <v/>
      </c>
      <c r="AQ116" s="1217" t="str">
        <f>IF(AQ115="","",VLOOKUP(AQ115,'シフト記号表（従来型・ユニット型共通）'!$C$6:$L$47,10,FALSE))</f>
        <v/>
      </c>
      <c r="AR116" s="1217" t="str">
        <f>IF(AR115="","",VLOOKUP(AR115,'シフト記号表（従来型・ユニット型共通）'!$C$6:$L$47,10,FALSE))</f>
        <v/>
      </c>
      <c r="AS116" s="1217" t="str">
        <f>IF(AS115="","",VLOOKUP(AS115,'シフト記号表（従来型・ユニット型共通）'!$C$6:$L$47,10,FALSE))</f>
        <v/>
      </c>
      <c r="AT116" s="1217" t="str">
        <f>IF(AT115="","",VLOOKUP(AT115,'シフト記号表（従来型・ユニット型共通）'!$C$6:$L$47,10,FALSE))</f>
        <v/>
      </c>
      <c r="AU116" s="1233" t="str">
        <f>IF(AU115="","",VLOOKUP(AU115,'シフト記号表（従来型・ユニット型共通）'!$C$6:$L$47,10,FALSE))</f>
        <v/>
      </c>
      <c r="AV116" s="1206" t="str">
        <f>IF(AV115="","",VLOOKUP(AV115,'シフト記号表（従来型・ユニット型共通）'!$C$6:$L$47,10,FALSE))</f>
        <v/>
      </c>
      <c r="AW116" s="1217" t="str">
        <f>IF(AW115="","",VLOOKUP(AW115,'シフト記号表（従来型・ユニット型共通）'!$C$6:$L$47,10,FALSE))</f>
        <v/>
      </c>
      <c r="AX116" s="1217" t="str">
        <f>IF(AX115="","",VLOOKUP(AX115,'シフト記号表（従来型・ユニット型共通）'!$C$6:$L$47,10,FALSE))</f>
        <v/>
      </c>
      <c r="AY116" s="1217" t="str">
        <f>IF(AY115="","",VLOOKUP(AY115,'シフト記号表（従来型・ユニット型共通）'!$C$6:$L$47,10,FALSE))</f>
        <v/>
      </c>
      <c r="AZ116" s="1217" t="str">
        <f>IF(AZ115="","",VLOOKUP(AZ115,'シフト記号表（従来型・ユニット型共通）'!$C$6:$L$47,10,FALSE))</f>
        <v/>
      </c>
      <c r="BA116" s="1217" t="str">
        <f>IF(BA115="","",VLOOKUP(BA115,'シフト記号表（従来型・ユニット型共通）'!$C$6:$L$47,10,FALSE))</f>
        <v/>
      </c>
      <c r="BB116" s="1233" t="str">
        <f>IF(BB115="","",VLOOKUP(BB115,'シフト記号表（従来型・ユニット型共通）'!$C$6:$L$47,10,FALSE))</f>
        <v/>
      </c>
      <c r="BC116" s="1206" t="str">
        <f>IF(BC115="","",VLOOKUP(BC115,'シフト記号表（従来型・ユニット型共通）'!$C$6:$L$47,10,FALSE))</f>
        <v/>
      </c>
      <c r="BD116" s="1217" t="str">
        <f>IF(BD115="","",VLOOKUP(BD115,'シフト記号表（従来型・ユニット型共通）'!$C$6:$L$47,10,FALSE))</f>
        <v/>
      </c>
      <c r="BE116" s="1217" t="str">
        <f>IF(BE115="","",VLOOKUP(BE115,'シフト記号表（従来型・ユニット型共通）'!$C$6:$L$47,10,FALSE))</f>
        <v/>
      </c>
      <c r="BF116" s="1269">
        <f>IF($BI$3="４週",SUM(AA116:BB116),IF($BI$3="暦月",SUM(AA116:BE116),""))</f>
        <v>0</v>
      </c>
      <c r="BG116" s="1278"/>
      <c r="BH116" s="1287">
        <f>IF($BI$3="４週",BF116/4,IF($BI$3="暦月",(BF116/($BI$8/7)),""))</f>
        <v>0</v>
      </c>
      <c r="BI116" s="1278"/>
      <c r="BJ116" s="1299"/>
      <c r="BK116" s="1306"/>
      <c r="BL116" s="1306"/>
      <c r="BM116" s="1306"/>
      <c r="BN116" s="1316"/>
    </row>
    <row r="117" spans="2:66" ht="20.25" customHeight="1">
      <c r="B117" s="1040">
        <f>B115+1</f>
        <v>51</v>
      </c>
      <c r="C117" s="1048"/>
      <c r="D117" s="1055"/>
      <c r="E117" s="1060"/>
      <c r="F117" s="1066"/>
      <c r="G117" s="1077"/>
      <c r="H117" s="1088"/>
      <c r="I117" s="1095"/>
      <c r="J117" s="1100"/>
      <c r="K117" s="1095"/>
      <c r="L117" s="1100"/>
      <c r="M117" s="1109"/>
      <c r="N117" s="1123"/>
      <c r="O117" s="1129"/>
      <c r="P117" s="1145"/>
      <c r="Q117" s="1145"/>
      <c r="R117" s="1088"/>
      <c r="S117" s="1152"/>
      <c r="T117" s="1157"/>
      <c r="U117" s="1157"/>
      <c r="V117" s="1157"/>
      <c r="W117" s="1168"/>
      <c r="X117" s="1178" t="s">
        <v>1147</v>
      </c>
      <c r="Y117" s="1185"/>
      <c r="Z117" s="1196"/>
      <c r="AA117" s="1207"/>
      <c r="AB117" s="1218"/>
      <c r="AC117" s="1218"/>
      <c r="AD117" s="1218"/>
      <c r="AE117" s="1218"/>
      <c r="AF117" s="1218"/>
      <c r="AG117" s="1234"/>
      <c r="AH117" s="1207"/>
      <c r="AI117" s="1218"/>
      <c r="AJ117" s="1218"/>
      <c r="AK117" s="1218"/>
      <c r="AL117" s="1218"/>
      <c r="AM117" s="1218"/>
      <c r="AN117" s="1234"/>
      <c r="AO117" s="1207"/>
      <c r="AP117" s="1218"/>
      <c r="AQ117" s="1218"/>
      <c r="AR117" s="1218"/>
      <c r="AS117" s="1218"/>
      <c r="AT117" s="1218"/>
      <c r="AU117" s="1234"/>
      <c r="AV117" s="1207"/>
      <c r="AW117" s="1218"/>
      <c r="AX117" s="1218"/>
      <c r="AY117" s="1218"/>
      <c r="AZ117" s="1218"/>
      <c r="BA117" s="1218"/>
      <c r="BB117" s="1234"/>
      <c r="BC117" s="1207"/>
      <c r="BD117" s="1218"/>
      <c r="BE117" s="1261"/>
      <c r="BF117" s="1268"/>
      <c r="BG117" s="1277"/>
      <c r="BH117" s="1286"/>
      <c r="BI117" s="1294"/>
      <c r="BJ117" s="1298"/>
      <c r="BK117" s="1305"/>
      <c r="BL117" s="1305"/>
      <c r="BM117" s="1305"/>
      <c r="BN117" s="1315"/>
    </row>
    <row r="118" spans="2:66" ht="20.25" customHeight="1">
      <c r="B118" s="1041"/>
      <c r="C118" s="1047"/>
      <c r="D118" s="1054"/>
      <c r="E118" s="1060"/>
      <c r="F118" s="1066"/>
      <c r="G118" s="1078"/>
      <c r="H118" s="1089"/>
      <c r="I118" s="1097"/>
      <c r="J118" s="1102">
        <f>G117</f>
        <v>0</v>
      </c>
      <c r="K118" s="1097"/>
      <c r="L118" s="1102">
        <f>M117</f>
        <v>0</v>
      </c>
      <c r="M118" s="1110"/>
      <c r="N118" s="1124"/>
      <c r="O118" s="1130"/>
      <c r="P118" s="1146"/>
      <c r="Q118" s="1146"/>
      <c r="R118" s="1089"/>
      <c r="S118" s="1152"/>
      <c r="T118" s="1157"/>
      <c r="U118" s="1157"/>
      <c r="V118" s="1157"/>
      <c r="W118" s="1168"/>
      <c r="X118" s="1177" t="s">
        <v>1148</v>
      </c>
      <c r="Y118" s="1184"/>
      <c r="Z118" s="1195"/>
      <c r="AA118" s="1206" t="str">
        <f>IF(AA117="","",VLOOKUP(AA117,'シフト記号表（従来型・ユニット型共通）'!$C$6:$L$47,10,FALSE))</f>
        <v/>
      </c>
      <c r="AB118" s="1217" t="str">
        <f>IF(AB117="","",VLOOKUP(AB117,'シフト記号表（従来型・ユニット型共通）'!$C$6:$L$47,10,FALSE))</f>
        <v/>
      </c>
      <c r="AC118" s="1217" t="str">
        <f>IF(AC117="","",VLOOKUP(AC117,'シフト記号表（従来型・ユニット型共通）'!$C$6:$L$47,10,FALSE))</f>
        <v/>
      </c>
      <c r="AD118" s="1217" t="str">
        <f>IF(AD117="","",VLOOKUP(AD117,'シフト記号表（従来型・ユニット型共通）'!$C$6:$L$47,10,FALSE))</f>
        <v/>
      </c>
      <c r="AE118" s="1217" t="str">
        <f>IF(AE117="","",VLOOKUP(AE117,'シフト記号表（従来型・ユニット型共通）'!$C$6:$L$47,10,FALSE))</f>
        <v/>
      </c>
      <c r="AF118" s="1217" t="str">
        <f>IF(AF117="","",VLOOKUP(AF117,'シフト記号表（従来型・ユニット型共通）'!$C$6:$L$47,10,FALSE))</f>
        <v/>
      </c>
      <c r="AG118" s="1233" t="str">
        <f>IF(AG117="","",VLOOKUP(AG117,'シフト記号表（従来型・ユニット型共通）'!$C$6:$L$47,10,FALSE))</f>
        <v/>
      </c>
      <c r="AH118" s="1206" t="str">
        <f>IF(AH117="","",VLOOKUP(AH117,'シフト記号表（従来型・ユニット型共通）'!$C$6:$L$47,10,FALSE))</f>
        <v/>
      </c>
      <c r="AI118" s="1217" t="str">
        <f>IF(AI117="","",VLOOKUP(AI117,'シフト記号表（従来型・ユニット型共通）'!$C$6:$L$47,10,FALSE))</f>
        <v/>
      </c>
      <c r="AJ118" s="1217" t="str">
        <f>IF(AJ117="","",VLOOKUP(AJ117,'シフト記号表（従来型・ユニット型共通）'!$C$6:$L$47,10,FALSE))</f>
        <v/>
      </c>
      <c r="AK118" s="1217" t="str">
        <f>IF(AK117="","",VLOOKUP(AK117,'シフト記号表（従来型・ユニット型共通）'!$C$6:$L$47,10,FALSE))</f>
        <v/>
      </c>
      <c r="AL118" s="1217" t="str">
        <f>IF(AL117="","",VLOOKUP(AL117,'シフト記号表（従来型・ユニット型共通）'!$C$6:$L$47,10,FALSE))</f>
        <v/>
      </c>
      <c r="AM118" s="1217" t="str">
        <f>IF(AM117="","",VLOOKUP(AM117,'シフト記号表（従来型・ユニット型共通）'!$C$6:$L$47,10,FALSE))</f>
        <v/>
      </c>
      <c r="AN118" s="1233" t="str">
        <f>IF(AN117="","",VLOOKUP(AN117,'シフト記号表（従来型・ユニット型共通）'!$C$6:$L$47,10,FALSE))</f>
        <v/>
      </c>
      <c r="AO118" s="1206" t="str">
        <f>IF(AO117="","",VLOOKUP(AO117,'シフト記号表（従来型・ユニット型共通）'!$C$6:$L$47,10,FALSE))</f>
        <v/>
      </c>
      <c r="AP118" s="1217" t="str">
        <f>IF(AP117="","",VLOOKUP(AP117,'シフト記号表（従来型・ユニット型共通）'!$C$6:$L$47,10,FALSE))</f>
        <v/>
      </c>
      <c r="AQ118" s="1217" t="str">
        <f>IF(AQ117="","",VLOOKUP(AQ117,'シフト記号表（従来型・ユニット型共通）'!$C$6:$L$47,10,FALSE))</f>
        <v/>
      </c>
      <c r="AR118" s="1217" t="str">
        <f>IF(AR117="","",VLOOKUP(AR117,'シフト記号表（従来型・ユニット型共通）'!$C$6:$L$47,10,FALSE))</f>
        <v/>
      </c>
      <c r="AS118" s="1217" t="str">
        <f>IF(AS117="","",VLOOKUP(AS117,'シフト記号表（従来型・ユニット型共通）'!$C$6:$L$47,10,FALSE))</f>
        <v/>
      </c>
      <c r="AT118" s="1217" t="str">
        <f>IF(AT117="","",VLOOKUP(AT117,'シフト記号表（従来型・ユニット型共通）'!$C$6:$L$47,10,FALSE))</f>
        <v/>
      </c>
      <c r="AU118" s="1233" t="str">
        <f>IF(AU117="","",VLOOKUP(AU117,'シフト記号表（従来型・ユニット型共通）'!$C$6:$L$47,10,FALSE))</f>
        <v/>
      </c>
      <c r="AV118" s="1206" t="str">
        <f>IF(AV117="","",VLOOKUP(AV117,'シフト記号表（従来型・ユニット型共通）'!$C$6:$L$47,10,FALSE))</f>
        <v/>
      </c>
      <c r="AW118" s="1217" t="str">
        <f>IF(AW117="","",VLOOKUP(AW117,'シフト記号表（従来型・ユニット型共通）'!$C$6:$L$47,10,FALSE))</f>
        <v/>
      </c>
      <c r="AX118" s="1217" t="str">
        <f>IF(AX117="","",VLOOKUP(AX117,'シフト記号表（従来型・ユニット型共通）'!$C$6:$L$47,10,FALSE))</f>
        <v/>
      </c>
      <c r="AY118" s="1217" t="str">
        <f>IF(AY117="","",VLOOKUP(AY117,'シフト記号表（従来型・ユニット型共通）'!$C$6:$L$47,10,FALSE))</f>
        <v/>
      </c>
      <c r="AZ118" s="1217" t="str">
        <f>IF(AZ117="","",VLOOKUP(AZ117,'シフト記号表（従来型・ユニット型共通）'!$C$6:$L$47,10,FALSE))</f>
        <v/>
      </c>
      <c r="BA118" s="1217" t="str">
        <f>IF(BA117="","",VLOOKUP(BA117,'シフト記号表（従来型・ユニット型共通）'!$C$6:$L$47,10,FALSE))</f>
        <v/>
      </c>
      <c r="BB118" s="1233" t="str">
        <f>IF(BB117="","",VLOOKUP(BB117,'シフト記号表（従来型・ユニット型共通）'!$C$6:$L$47,10,FALSE))</f>
        <v/>
      </c>
      <c r="BC118" s="1206" t="str">
        <f>IF(BC117="","",VLOOKUP(BC117,'シフト記号表（従来型・ユニット型共通）'!$C$6:$L$47,10,FALSE))</f>
        <v/>
      </c>
      <c r="BD118" s="1217" t="str">
        <f>IF(BD117="","",VLOOKUP(BD117,'シフト記号表（従来型・ユニット型共通）'!$C$6:$L$47,10,FALSE))</f>
        <v/>
      </c>
      <c r="BE118" s="1217" t="str">
        <f>IF(BE117="","",VLOOKUP(BE117,'シフト記号表（従来型・ユニット型共通）'!$C$6:$L$47,10,FALSE))</f>
        <v/>
      </c>
      <c r="BF118" s="1269">
        <f>IF($BI$3="４週",SUM(AA118:BB118),IF($BI$3="暦月",SUM(AA118:BE118),""))</f>
        <v>0</v>
      </c>
      <c r="BG118" s="1278"/>
      <c r="BH118" s="1287">
        <f>IF($BI$3="４週",BF118/4,IF($BI$3="暦月",(BF118/($BI$8/7)),""))</f>
        <v>0</v>
      </c>
      <c r="BI118" s="1278"/>
      <c r="BJ118" s="1299"/>
      <c r="BK118" s="1306"/>
      <c r="BL118" s="1306"/>
      <c r="BM118" s="1306"/>
      <c r="BN118" s="1316"/>
    </row>
    <row r="119" spans="2:66" ht="20.25" customHeight="1">
      <c r="B119" s="1040">
        <f>B117+1</f>
        <v>52</v>
      </c>
      <c r="C119" s="1048"/>
      <c r="D119" s="1055"/>
      <c r="E119" s="1060"/>
      <c r="F119" s="1066"/>
      <c r="G119" s="1077"/>
      <c r="H119" s="1088"/>
      <c r="I119" s="1095"/>
      <c r="J119" s="1100"/>
      <c r="K119" s="1095"/>
      <c r="L119" s="1100"/>
      <c r="M119" s="1109"/>
      <c r="N119" s="1123"/>
      <c r="O119" s="1129"/>
      <c r="P119" s="1145"/>
      <c r="Q119" s="1145"/>
      <c r="R119" s="1088"/>
      <c r="S119" s="1152"/>
      <c r="T119" s="1157"/>
      <c r="U119" s="1157"/>
      <c r="V119" s="1157"/>
      <c r="W119" s="1168"/>
      <c r="X119" s="1178" t="s">
        <v>1147</v>
      </c>
      <c r="Y119" s="1185"/>
      <c r="Z119" s="1196"/>
      <c r="AA119" s="1207"/>
      <c r="AB119" s="1218"/>
      <c r="AC119" s="1218"/>
      <c r="AD119" s="1218"/>
      <c r="AE119" s="1218"/>
      <c r="AF119" s="1218"/>
      <c r="AG119" s="1234"/>
      <c r="AH119" s="1207"/>
      <c r="AI119" s="1218"/>
      <c r="AJ119" s="1218"/>
      <c r="AK119" s="1218"/>
      <c r="AL119" s="1218"/>
      <c r="AM119" s="1218"/>
      <c r="AN119" s="1234"/>
      <c r="AO119" s="1207"/>
      <c r="AP119" s="1218"/>
      <c r="AQ119" s="1218"/>
      <c r="AR119" s="1218"/>
      <c r="AS119" s="1218"/>
      <c r="AT119" s="1218"/>
      <c r="AU119" s="1234"/>
      <c r="AV119" s="1207"/>
      <c r="AW119" s="1218"/>
      <c r="AX119" s="1218"/>
      <c r="AY119" s="1218"/>
      <c r="AZ119" s="1218"/>
      <c r="BA119" s="1218"/>
      <c r="BB119" s="1234"/>
      <c r="BC119" s="1207"/>
      <c r="BD119" s="1218"/>
      <c r="BE119" s="1261"/>
      <c r="BF119" s="1268"/>
      <c r="BG119" s="1277"/>
      <c r="BH119" s="1286"/>
      <c r="BI119" s="1294"/>
      <c r="BJ119" s="1298"/>
      <c r="BK119" s="1305"/>
      <c r="BL119" s="1305"/>
      <c r="BM119" s="1305"/>
      <c r="BN119" s="1315"/>
    </row>
    <row r="120" spans="2:66" ht="20.25" customHeight="1">
      <c r="B120" s="1041"/>
      <c r="C120" s="1047"/>
      <c r="D120" s="1054"/>
      <c r="E120" s="1060"/>
      <c r="F120" s="1066"/>
      <c r="G120" s="1078"/>
      <c r="H120" s="1089"/>
      <c r="I120" s="1097"/>
      <c r="J120" s="1102">
        <f>G119</f>
        <v>0</v>
      </c>
      <c r="K120" s="1097"/>
      <c r="L120" s="1102">
        <f>M119</f>
        <v>0</v>
      </c>
      <c r="M120" s="1110"/>
      <c r="N120" s="1124"/>
      <c r="O120" s="1130"/>
      <c r="P120" s="1146"/>
      <c r="Q120" s="1146"/>
      <c r="R120" s="1089"/>
      <c r="S120" s="1152"/>
      <c r="T120" s="1157"/>
      <c r="U120" s="1157"/>
      <c r="V120" s="1157"/>
      <c r="W120" s="1168"/>
      <c r="X120" s="1177" t="s">
        <v>1148</v>
      </c>
      <c r="Y120" s="1184"/>
      <c r="Z120" s="1195"/>
      <c r="AA120" s="1206" t="str">
        <f>IF(AA119="","",VLOOKUP(AA119,'シフト記号表（従来型・ユニット型共通）'!$C$6:$L$47,10,FALSE))</f>
        <v/>
      </c>
      <c r="AB120" s="1217" t="str">
        <f>IF(AB119="","",VLOOKUP(AB119,'シフト記号表（従来型・ユニット型共通）'!$C$6:$L$47,10,FALSE))</f>
        <v/>
      </c>
      <c r="AC120" s="1217" t="str">
        <f>IF(AC119="","",VLOOKUP(AC119,'シフト記号表（従来型・ユニット型共通）'!$C$6:$L$47,10,FALSE))</f>
        <v/>
      </c>
      <c r="AD120" s="1217" t="str">
        <f>IF(AD119="","",VLOOKUP(AD119,'シフト記号表（従来型・ユニット型共通）'!$C$6:$L$47,10,FALSE))</f>
        <v/>
      </c>
      <c r="AE120" s="1217" t="str">
        <f>IF(AE119="","",VLOOKUP(AE119,'シフト記号表（従来型・ユニット型共通）'!$C$6:$L$47,10,FALSE))</f>
        <v/>
      </c>
      <c r="AF120" s="1217" t="str">
        <f>IF(AF119="","",VLOOKUP(AF119,'シフト記号表（従来型・ユニット型共通）'!$C$6:$L$47,10,FALSE))</f>
        <v/>
      </c>
      <c r="AG120" s="1233" t="str">
        <f>IF(AG119="","",VLOOKUP(AG119,'シフト記号表（従来型・ユニット型共通）'!$C$6:$L$47,10,FALSE))</f>
        <v/>
      </c>
      <c r="AH120" s="1206" t="str">
        <f>IF(AH119="","",VLOOKUP(AH119,'シフト記号表（従来型・ユニット型共通）'!$C$6:$L$47,10,FALSE))</f>
        <v/>
      </c>
      <c r="AI120" s="1217" t="str">
        <f>IF(AI119="","",VLOOKUP(AI119,'シフト記号表（従来型・ユニット型共通）'!$C$6:$L$47,10,FALSE))</f>
        <v/>
      </c>
      <c r="AJ120" s="1217" t="str">
        <f>IF(AJ119="","",VLOOKUP(AJ119,'シフト記号表（従来型・ユニット型共通）'!$C$6:$L$47,10,FALSE))</f>
        <v/>
      </c>
      <c r="AK120" s="1217" t="str">
        <f>IF(AK119="","",VLOOKUP(AK119,'シフト記号表（従来型・ユニット型共通）'!$C$6:$L$47,10,FALSE))</f>
        <v/>
      </c>
      <c r="AL120" s="1217" t="str">
        <f>IF(AL119="","",VLOOKUP(AL119,'シフト記号表（従来型・ユニット型共通）'!$C$6:$L$47,10,FALSE))</f>
        <v/>
      </c>
      <c r="AM120" s="1217" t="str">
        <f>IF(AM119="","",VLOOKUP(AM119,'シフト記号表（従来型・ユニット型共通）'!$C$6:$L$47,10,FALSE))</f>
        <v/>
      </c>
      <c r="AN120" s="1233" t="str">
        <f>IF(AN119="","",VLOOKUP(AN119,'シフト記号表（従来型・ユニット型共通）'!$C$6:$L$47,10,FALSE))</f>
        <v/>
      </c>
      <c r="AO120" s="1206" t="str">
        <f>IF(AO119="","",VLOOKUP(AO119,'シフト記号表（従来型・ユニット型共通）'!$C$6:$L$47,10,FALSE))</f>
        <v/>
      </c>
      <c r="AP120" s="1217" t="str">
        <f>IF(AP119="","",VLOOKUP(AP119,'シフト記号表（従来型・ユニット型共通）'!$C$6:$L$47,10,FALSE))</f>
        <v/>
      </c>
      <c r="AQ120" s="1217" t="str">
        <f>IF(AQ119="","",VLOOKUP(AQ119,'シフト記号表（従来型・ユニット型共通）'!$C$6:$L$47,10,FALSE))</f>
        <v/>
      </c>
      <c r="AR120" s="1217" t="str">
        <f>IF(AR119="","",VLOOKUP(AR119,'シフト記号表（従来型・ユニット型共通）'!$C$6:$L$47,10,FALSE))</f>
        <v/>
      </c>
      <c r="AS120" s="1217" t="str">
        <f>IF(AS119="","",VLOOKUP(AS119,'シフト記号表（従来型・ユニット型共通）'!$C$6:$L$47,10,FALSE))</f>
        <v/>
      </c>
      <c r="AT120" s="1217" t="str">
        <f>IF(AT119="","",VLOOKUP(AT119,'シフト記号表（従来型・ユニット型共通）'!$C$6:$L$47,10,FALSE))</f>
        <v/>
      </c>
      <c r="AU120" s="1233" t="str">
        <f>IF(AU119="","",VLOOKUP(AU119,'シフト記号表（従来型・ユニット型共通）'!$C$6:$L$47,10,FALSE))</f>
        <v/>
      </c>
      <c r="AV120" s="1206" t="str">
        <f>IF(AV119="","",VLOOKUP(AV119,'シフト記号表（従来型・ユニット型共通）'!$C$6:$L$47,10,FALSE))</f>
        <v/>
      </c>
      <c r="AW120" s="1217" t="str">
        <f>IF(AW119="","",VLOOKUP(AW119,'シフト記号表（従来型・ユニット型共通）'!$C$6:$L$47,10,FALSE))</f>
        <v/>
      </c>
      <c r="AX120" s="1217" t="str">
        <f>IF(AX119="","",VLOOKUP(AX119,'シフト記号表（従来型・ユニット型共通）'!$C$6:$L$47,10,FALSE))</f>
        <v/>
      </c>
      <c r="AY120" s="1217" t="str">
        <f>IF(AY119="","",VLOOKUP(AY119,'シフト記号表（従来型・ユニット型共通）'!$C$6:$L$47,10,FALSE))</f>
        <v/>
      </c>
      <c r="AZ120" s="1217" t="str">
        <f>IF(AZ119="","",VLOOKUP(AZ119,'シフト記号表（従来型・ユニット型共通）'!$C$6:$L$47,10,FALSE))</f>
        <v/>
      </c>
      <c r="BA120" s="1217" t="str">
        <f>IF(BA119="","",VLOOKUP(BA119,'シフト記号表（従来型・ユニット型共通）'!$C$6:$L$47,10,FALSE))</f>
        <v/>
      </c>
      <c r="BB120" s="1233" t="str">
        <f>IF(BB119="","",VLOOKUP(BB119,'シフト記号表（従来型・ユニット型共通）'!$C$6:$L$47,10,FALSE))</f>
        <v/>
      </c>
      <c r="BC120" s="1206" t="str">
        <f>IF(BC119="","",VLOOKUP(BC119,'シフト記号表（従来型・ユニット型共通）'!$C$6:$L$47,10,FALSE))</f>
        <v/>
      </c>
      <c r="BD120" s="1217" t="str">
        <f>IF(BD119="","",VLOOKUP(BD119,'シフト記号表（従来型・ユニット型共通）'!$C$6:$L$47,10,FALSE))</f>
        <v/>
      </c>
      <c r="BE120" s="1217" t="str">
        <f>IF(BE119="","",VLOOKUP(BE119,'シフト記号表（従来型・ユニット型共通）'!$C$6:$L$47,10,FALSE))</f>
        <v/>
      </c>
      <c r="BF120" s="1269">
        <f>IF($BI$3="４週",SUM(AA120:BB120),IF($BI$3="暦月",SUM(AA120:BE120),""))</f>
        <v>0</v>
      </c>
      <c r="BG120" s="1278"/>
      <c r="BH120" s="1287">
        <f>IF($BI$3="４週",BF120/4,IF($BI$3="暦月",(BF120/($BI$8/7)),""))</f>
        <v>0</v>
      </c>
      <c r="BI120" s="1278"/>
      <c r="BJ120" s="1299"/>
      <c r="BK120" s="1306"/>
      <c r="BL120" s="1306"/>
      <c r="BM120" s="1306"/>
      <c r="BN120" s="1316"/>
    </row>
    <row r="121" spans="2:66" ht="20.25" customHeight="1">
      <c r="B121" s="1040">
        <f>B119+1</f>
        <v>53</v>
      </c>
      <c r="C121" s="1048"/>
      <c r="D121" s="1055"/>
      <c r="E121" s="1060"/>
      <c r="F121" s="1066"/>
      <c r="G121" s="1077"/>
      <c r="H121" s="1088"/>
      <c r="I121" s="1095"/>
      <c r="J121" s="1100"/>
      <c r="K121" s="1095"/>
      <c r="L121" s="1100"/>
      <c r="M121" s="1109"/>
      <c r="N121" s="1123"/>
      <c r="O121" s="1129"/>
      <c r="P121" s="1145"/>
      <c r="Q121" s="1145"/>
      <c r="R121" s="1088"/>
      <c r="S121" s="1152"/>
      <c r="T121" s="1157"/>
      <c r="U121" s="1157"/>
      <c r="V121" s="1157"/>
      <c r="W121" s="1168"/>
      <c r="X121" s="1178" t="s">
        <v>1147</v>
      </c>
      <c r="Y121" s="1185"/>
      <c r="Z121" s="1196"/>
      <c r="AA121" s="1207"/>
      <c r="AB121" s="1218"/>
      <c r="AC121" s="1218"/>
      <c r="AD121" s="1218"/>
      <c r="AE121" s="1218"/>
      <c r="AF121" s="1218"/>
      <c r="AG121" s="1234"/>
      <c r="AH121" s="1207"/>
      <c r="AI121" s="1218"/>
      <c r="AJ121" s="1218"/>
      <c r="AK121" s="1218"/>
      <c r="AL121" s="1218"/>
      <c r="AM121" s="1218"/>
      <c r="AN121" s="1234"/>
      <c r="AO121" s="1207"/>
      <c r="AP121" s="1218"/>
      <c r="AQ121" s="1218"/>
      <c r="AR121" s="1218"/>
      <c r="AS121" s="1218"/>
      <c r="AT121" s="1218"/>
      <c r="AU121" s="1234"/>
      <c r="AV121" s="1207"/>
      <c r="AW121" s="1218"/>
      <c r="AX121" s="1218"/>
      <c r="AY121" s="1218"/>
      <c r="AZ121" s="1218"/>
      <c r="BA121" s="1218"/>
      <c r="BB121" s="1234"/>
      <c r="BC121" s="1207"/>
      <c r="BD121" s="1218"/>
      <c r="BE121" s="1261"/>
      <c r="BF121" s="1268"/>
      <c r="BG121" s="1277"/>
      <c r="BH121" s="1286"/>
      <c r="BI121" s="1294"/>
      <c r="BJ121" s="1298"/>
      <c r="BK121" s="1305"/>
      <c r="BL121" s="1305"/>
      <c r="BM121" s="1305"/>
      <c r="BN121" s="1315"/>
    </row>
    <row r="122" spans="2:66" ht="20.25" customHeight="1">
      <c r="B122" s="1041"/>
      <c r="C122" s="1047"/>
      <c r="D122" s="1054"/>
      <c r="E122" s="1060"/>
      <c r="F122" s="1066"/>
      <c r="G122" s="1078"/>
      <c r="H122" s="1089"/>
      <c r="I122" s="1097"/>
      <c r="J122" s="1102">
        <f>G121</f>
        <v>0</v>
      </c>
      <c r="K122" s="1097"/>
      <c r="L122" s="1102">
        <f>M121</f>
        <v>0</v>
      </c>
      <c r="M122" s="1110"/>
      <c r="N122" s="1124"/>
      <c r="O122" s="1130"/>
      <c r="P122" s="1146"/>
      <c r="Q122" s="1146"/>
      <c r="R122" s="1089"/>
      <c r="S122" s="1152"/>
      <c r="T122" s="1157"/>
      <c r="U122" s="1157"/>
      <c r="V122" s="1157"/>
      <c r="W122" s="1168"/>
      <c r="X122" s="1177" t="s">
        <v>1148</v>
      </c>
      <c r="Y122" s="1184"/>
      <c r="Z122" s="1195"/>
      <c r="AA122" s="1206" t="str">
        <f>IF(AA121="","",VLOOKUP(AA121,'シフト記号表（従来型・ユニット型共通）'!$C$6:$L$47,10,FALSE))</f>
        <v/>
      </c>
      <c r="AB122" s="1217" t="str">
        <f>IF(AB121="","",VLOOKUP(AB121,'シフト記号表（従来型・ユニット型共通）'!$C$6:$L$47,10,FALSE))</f>
        <v/>
      </c>
      <c r="AC122" s="1217" t="str">
        <f>IF(AC121="","",VLOOKUP(AC121,'シフト記号表（従来型・ユニット型共通）'!$C$6:$L$47,10,FALSE))</f>
        <v/>
      </c>
      <c r="AD122" s="1217" t="str">
        <f>IF(AD121="","",VLOOKUP(AD121,'シフト記号表（従来型・ユニット型共通）'!$C$6:$L$47,10,FALSE))</f>
        <v/>
      </c>
      <c r="AE122" s="1217" t="str">
        <f>IF(AE121="","",VLOOKUP(AE121,'シフト記号表（従来型・ユニット型共通）'!$C$6:$L$47,10,FALSE))</f>
        <v/>
      </c>
      <c r="AF122" s="1217" t="str">
        <f>IF(AF121="","",VLOOKUP(AF121,'シフト記号表（従来型・ユニット型共通）'!$C$6:$L$47,10,FALSE))</f>
        <v/>
      </c>
      <c r="AG122" s="1233" t="str">
        <f>IF(AG121="","",VLOOKUP(AG121,'シフト記号表（従来型・ユニット型共通）'!$C$6:$L$47,10,FALSE))</f>
        <v/>
      </c>
      <c r="AH122" s="1206" t="str">
        <f>IF(AH121="","",VLOOKUP(AH121,'シフト記号表（従来型・ユニット型共通）'!$C$6:$L$47,10,FALSE))</f>
        <v/>
      </c>
      <c r="AI122" s="1217" t="str">
        <f>IF(AI121="","",VLOOKUP(AI121,'シフト記号表（従来型・ユニット型共通）'!$C$6:$L$47,10,FALSE))</f>
        <v/>
      </c>
      <c r="AJ122" s="1217" t="str">
        <f>IF(AJ121="","",VLOOKUP(AJ121,'シフト記号表（従来型・ユニット型共通）'!$C$6:$L$47,10,FALSE))</f>
        <v/>
      </c>
      <c r="AK122" s="1217" t="str">
        <f>IF(AK121="","",VLOOKUP(AK121,'シフト記号表（従来型・ユニット型共通）'!$C$6:$L$47,10,FALSE))</f>
        <v/>
      </c>
      <c r="AL122" s="1217" t="str">
        <f>IF(AL121="","",VLOOKUP(AL121,'シフト記号表（従来型・ユニット型共通）'!$C$6:$L$47,10,FALSE))</f>
        <v/>
      </c>
      <c r="AM122" s="1217" t="str">
        <f>IF(AM121="","",VLOOKUP(AM121,'シフト記号表（従来型・ユニット型共通）'!$C$6:$L$47,10,FALSE))</f>
        <v/>
      </c>
      <c r="AN122" s="1233" t="str">
        <f>IF(AN121="","",VLOOKUP(AN121,'シフト記号表（従来型・ユニット型共通）'!$C$6:$L$47,10,FALSE))</f>
        <v/>
      </c>
      <c r="AO122" s="1206" t="str">
        <f>IF(AO121="","",VLOOKUP(AO121,'シフト記号表（従来型・ユニット型共通）'!$C$6:$L$47,10,FALSE))</f>
        <v/>
      </c>
      <c r="AP122" s="1217" t="str">
        <f>IF(AP121="","",VLOOKUP(AP121,'シフト記号表（従来型・ユニット型共通）'!$C$6:$L$47,10,FALSE))</f>
        <v/>
      </c>
      <c r="AQ122" s="1217" t="str">
        <f>IF(AQ121="","",VLOOKUP(AQ121,'シフト記号表（従来型・ユニット型共通）'!$C$6:$L$47,10,FALSE))</f>
        <v/>
      </c>
      <c r="AR122" s="1217" t="str">
        <f>IF(AR121="","",VLOOKUP(AR121,'シフト記号表（従来型・ユニット型共通）'!$C$6:$L$47,10,FALSE))</f>
        <v/>
      </c>
      <c r="AS122" s="1217" t="str">
        <f>IF(AS121="","",VLOOKUP(AS121,'シフト記号表（従来型・ユニット型共通）'!$C$6:$L$47,10,FALSE))</f>
        <v/>
      </c>
      <c r="AT122" s="1217" t="str">
        <f>IF(AT121="","",VLOOKUP(AT121,'シフト記号表（従来型・ユニット型共通）'!$C$6:$L$47,10,FALSE))</f>
        <v/>
      </c>
      <c r="AU122" s="1233" t="str">
        <f>IF(AU121="","",VLOOKUP(AU121,'シフト記号表（従来型・ユニット型共通）'!$C$6:$L$47,10,FALSE))</f>
        <v/>
      </c>
      <c r="AV122" s="1206" t="str">
        <f>IF(AV121="","",VLOOKUP(AV121,'シフト記号表（従来型・ユニット型共通）'!$C$6:$L$47,10,FALSE))</f>
        <v/>
      </c>
      <c r="AW122" s="1217" t="str">
        <f>IF(AW121="","",VLOOKUP(AW121,'シフト記号表（従来型・ユニット型共通）'!$C$6:$L$47,10,FALSE))</f>
        <v/>
      </c>
      <c r="AX122" s="1217" t="str">
        <f>IF(AX121="","",VLOOKUP(AX121,'シフト記号表（従来型・ユニット型共通）'!$C$6:$L$47,10,FALSE))</f>
        <v/>
      </c>
      <c r="AY122" s="1217" t="str">
        <f>IF(AY121="","",VLOOKUP(AY121,'シフト記号表（従来型・ユニット型共通）'!$C$6:$L$47,10,FALSE))</f>
        <v/>
      </c>
      <c r="AZ122" s="1217" t="str">
        <f>IF(AZ121="","",VLOOKUP(AZ121,'シフト記号表（従来型・ユニット型共通）'!$C$6:$L$47,10,FALSE))</f>
        <v/>
      </c>
      <c r="BA122" s="1217" t="str">
        <f>IF(BA121="","",VLOOKUP(BA121,'シフト記号表（従来型・ユニット型共通）'!$C$6:$L$47,10,FALSE))</f>
        <v/>
      </c>
      <c r="BB122" s="1233" t="str">
        <f>IF(BB121="","",VLOOKUP(BB121,'シフト記号表（従来型・ユニット型共通）'!$C$6:$L$47,10,FALSE))</f>
        <v/>
      </c>
      <c r="BC122" s="1206" t="str">
        <f>IF(BC121="","",VLOOKUP(BC121,'シフト記号表（従来型・ユニット型共通）'!$C$6:$L$47,10,FALSE))</f>
        <v/>
      </c>
      <c r="BD122" s="1217" t="str">
        <f>IF(BD121="","",VLOOKUP(BD121,'シフト記号表（従来型・ユニット型共通）'!$C$6:$L$47,10,FALSE))</f>
        <v/>
      </c>
      <c r="BE122" s="1217" t="str">
        <f>IF(BE121="","",VLOOKUP(BE121,'シフト記号表（従来型・ユニット型共通）'!$C$6:$L$47,10,FALSE))</f>
        <v/>
      </c>
      <c r="BF122" s="1269">
        <f>IF($BI$3="４週",SUM(AA122:BB122),IF($BI$3="暦月",SUM(AA122:BE122),""))</f>
        <v>0</v>
      </c>
      <c r="BG122" s="1278"/>
      <c r="BH122" s="1287">
        <f>IF($BI$3="４週",BF122/4,IF($BI$3="暦月",(BF122/($BI$8/7)),""))</f>
        <v>0</v>
      </c>
      <c r="BI122" s="1278"/>
      <c r="BJ122" s="1299"/>
      <c r="BK122" s="1306"/>
      <c r="BL122" s="1306"/>
      <c r="BM122" s="1306"/>
      <c r="BN122" s="1316"/>
    </row>
    <row r="123" spans="2:66" ht="20.25" customHeight="1">
      <c r="B123" s="1040">
        <f>B121+1</f>
        <v>54</v>
      </c>
      <c r="C123" s="1048"/>
      <c r="D123" s="1055"/>
      <c r="E123" s="1060"/>
      <c r="F123" s="1066"/>
      <c r="G123" s="1077"/>
      <c r="H123" s="1088"/>
      <c r="I123" s="1095"/>
      <c r="J123" s="1100"/>
      <c r="K123" s="1095"/>
      <c r="L123" s="1100"/>
      <c r="M123" s="1109"/>
      <c r="N123" s="1123"/>
      <c r="O123" s="1129"/>
      <c r="P123" s="1145"/>
      <c r="Q123" s="1145"/>
      <c r="R123" s="1088"/>
      <c r="S123" s="1152"/>
      <c r="T123" s="1157"/>
      <c r="U123" s="1157"/>
      <c r="V123" s="1157"/>
      <c r="W123" s="1168"/>
      <c r="X123" s="1178" t="s">
        <v>1147</v>
      </c>
      <c r="Y123" s="1185"/>
      <c r="Z123" s="1196"/>
      <c r="AA123" s="1207"/>
      <c r="AB123" s="1218"/>
      <c r="AC123" s="1218"/>
      <c r="AD123" s="1218"/>
      <c r="AE123" s="1218"/>
      <c r="AF123" s="1218"/>
      <c r="AG123" s="1234"/>
      <c r="AH123" s="1207"/>
      <c r="AI123" s="1218"/>
      <c r="AJ123" s="1218"/>
      <c r="AK123" s="1218"/>
      <c r="AL123" s="1218"/>
      <c r="AM123" s="1218"/>
      <c r="AN123" s="1234"/>
      <c r="AO123" s="1207"/>
      <c r="AP123" s="1218"/>
      <c r="AQ123" s="1218"/>
      <c r="AR123" s="1218"/>
      <c r="AS123" s="1218"/>
      <c r="AT123" s="1218"/>
      <c r="AU123" s="1234"/>
      <c r="AV123" s="1207"/>
      <c r="AW123" s="1218"/>
      <c r="AX123" s="1218"/>
      <c r="AY123" s="1218"/>
      <c r="AZ123" s="1218"/>
      <c r="BA123" s="1218"/>
      <c r="BB123" s="1234"/>
      <c r="BC123" s="1207"/>
      <c r="BD123" s="1218"/>
      <c r="BE123" s="1261"/>
      <c r="BF123" s="1268"/>
      <c r="BG123" s="1277"/>
      <c r="BH123" s="1286"/>
      <c r="BI123" s="1294"/>
      <c r="BJ123" s="1298"/>
      <c r="BK123" s="1305"/>
      <c r="BL123" s="1305"/>
      <c r="BM123" s="1305"/>
      <c r="BN123" s="1315"/>
    </row>
    <row r="124" spans="2:66" ht="20.25" customHeight="1">
      <c r="B124" s="1041"/>
      <c r="C124" s="1047"/>
      <c r="D124" s="1054"/>
      <c r="E124" s="1060"/>
      <c r="F124" s="1066"/>
      <c r="G124" s="1078"/>
      <c r="H124" s="1089"/>
      <c r="I124" s="1097"/>
      <c r="J124" s="1102">
        <f>G123</f>
        <v>0</v>
      </c>
      <c r="K124" s="1097"/>
      <c r="L124" s="1102">
        <f>M123</f>
        <v>0</v>
      </c>
      <c r="M124" s="1110"/>
      <c r="N124" s="1124"/>
      <c r="O124" s="1130"/>
      <c r="P124" s="1146"/>
      <c r="Q124" s="1146"/>
      <c r="R124" s="1089"/>
      <c r="S124" s="1152"/>
      <c r="T124" s="1157"/>
      <c r="U124" s="1157"/>
      <c r="V124" s="1157"/>
      <c r="W124" s="1168"/>
      <c r="X124" s="1177" t="s">
        <v>1148</v>
      </c>
      <c r="Y124" s="1184"/>
      <c r="Z124" s="1195"/>
      <c r="AA124" s="1206" t="str">
        <f>IF(AA123="","",VLOOKUP(AA123,'シフト記号表（従来型・ユニット型共通）'!$C$6:$L$47,10,FALSE))</f>
        <v/>
      </c>
      <c r="AB124" s="1217" t="str">
        <f>IF(AB123="","",VLOOKUP(AB123,'シフト記号表（従来型・ユニット型共通）'!$C$6:$L$47,10,FALSE))</f>
        <v/>
      </c>
      <c r="AC124" s="1217" t="str">
        <f>IF(AC123="","",VLOOKUP(AC123,'シフト記号表（従来型・ユニット型共通）'!$C$6:$L$47,10,FALSE))</f>
        <v/>
      </c>
      <c r="AD124" s="1217" t="str">
        <f>IF(AD123="","",VLOOKUP(AD123,'シフト記号表（従来型・ユニット型共通）'!$C$6:$L$47,10,FALSE))</f>
        <v/>
      </c>
      <c r="AE124" s="1217" t="str">
        <f>IF(AE123="","",VLOOKUP(AE123,'シフト記号表（従来型・ユニット型共通）'!$C$6:$L$47,10,FALSE))</f>
        <v/>
      </c>
      <c r="AF124" s="1217" t="str">
        <f>IF(AF123="","",VLOOKUP(AF123,'シフト記号表（従来型・ユニット型共通）'!$C$6:$L$47,10,FALSE))</f>
        <v/>
      </c>
      <c r="AG124" s="1233" t="str">
        <f>IF(AG123="","",VLOOKUP(AG123,'シフト記号表（従来型・ユニット型共通）'!$C$6:$L$47,10,FALSE))</f>
        <v/>
      </c>
      <c r="AH124" s="1206" t="str">
        <f>IF(AH123="","",VLOOKUP(AH123,'シフト記号表（従来型・ユニット型共通）'!$C$6:$L$47,10,FALSE))</f>
        <v/>
      </c>
      <c r="AI124" s="1217" t="str">
        <f>IF(AI123="","",VLOOKUP(AI123,'シフト記号表（従来型・ユニット型共通）'!$C$6:$L$47,10,FALSE))</f>
        <v/>
      </c>
      <c r="AJ124" s="1217" t="str">
        <f>IF(AJ123="","",VLOOKUP(AJ123,'シフト記号表（従来型・ユニット型共通）'!$C$6:$L$47,10,FALSE))</f>
        <v/>
      </c>
      <c r="AK124" s="1217" t="str">
        <f>IF(AK123="","",VLOOKUP(AK123,'シフト記号表（従来型・ユニット型共通）'!$C$6:$L$47,10,FALSE))</f>
        <v/>
      </c>
      <c r="AL124" s="1217" t="str">
        <f>IF(AL123="","",VLOOKUP(AL123,'シフト記号表（従来型・ユニット型共通）'!$C$6:$L$47,10,FALSE))</f>
        <v/>
      </c>
      <c r="AM124" s="1217" t="str">
        <f>IF(AM123="","",VLOOKUP(AM123,'シフト記号表（従来型・ユニット型共通）'!$C$6:$L$47,10,FALSE))</f>
        <v/>
      </c>
      <c r="AN124" s="1233" t="str">
        <f>IF(AN123="","",VLOOKUP(AN123,'シフト記号表（従来型・ユニット型共通）'!$C$6:$L$47,10,FALSE))</f>
        <v/>
      </c>
      <c r="AO124" s="1206" t="str">
        <f>IF(AO123="","",VLOOKUP(AO123,'シフト記号表（従来型・ユニット型共通）'!$C$6:$L$47,10,FALSE))</f>
        <v/>
      </c>
      <c r="AP124" s="1217" t="str">
        <f>IF(AP123="","",VLOOKUP(AP123,'シフト記号表（従来型・ユニット型共通）'!$C$6:$L$47,10,FALSE))</f>
        <v/>
      </c>
      <c r="AQ124" s="1217" t="str">
        <f>IF(AQ123="","",VLOOKUP(AQ123,'シフト記号表（従来型・ユニット型共通）'!$C$6:$L$47,10,FALSE))</f>
        <v/>
      </c>
      <c r="AR124" s="1217" t="str">
        <f>IF(AR123="","",VLOOKUP(AR123,'シフト記号表（従来型・ユニット型共通）'!$C$6:$L$47,10,FALSE))</f>
        <v/>
      </c>
      <c r="AS124" s="1217" t="str">
        <f>IF(AS123="","",VLOOKUP(AS123,'シフト記号表（従来型・ユニット型共通）'!$C$6:$L$47,10,FALSE))</f>
        <v/>
      </c>
      <c r="AT124" s="1217" t="str">
        <f>IF(AT123="","",VLOOKUP(AT123,'シフト記号表（従来型・ユニット型共通）'!$C$6:$L$47,10,FALSE))</f>
        <v/>
      </c>
      <c r="AU124" s="1233" t="str">
        <f>IF(AU123="","",VLOOKUP(AU123,'シフト記号表（従来型・ユニット型共通）'!$C$6:$L$47,10,FALSE))</f>
        <v/>
      </c>
      <c r="AV124" s="1206" t="str">
        <f>IF(AV123="","",VLOOKUP(AV123,'シフト記号表（従来型・ユニット型共通）'!$C$6:$L$47,10,FALSE))</f>
        <v/>
      </c>
      <c r="AW124" s="1217" t="str">
        <f>IF(AW123="","",VLOOKUP(AW123,'シフト記号表（従来型・ユニット型共通）'!$C$6:$L$47,10,FALSE))</f>
        <v/>
      </c>
      <c r="AX124" s="1217" t="str">
        <f>IF(AX123="","",VLOOKUP(AX123,'シフト記号表（従来型・ユニット型共通）'!$C$6:$L$47,10,FALSE))</f>
        <v/>
      </c>
      <c r="AY124" s="1217" t="str">
        <f>IF(AY123="","",VLOOKUP(AY123,'シフト記号表（従来型・ユニット型共通）'!$C$6:$L$47,10,FALSE))</f>
        <v/>
      </c>
      <c r="AZ124" s="1217" t="str">
        <f>IF(AZ123="","",VLOOKUP(AZ123,'シフト記号表（従来型・ユニット型共通）'!$C$6:$L$47,10,FALSE))</f>
        <v/>
      </c>
      <c r="BA124" s="1217" t="str">
        <f>IF(BA123="","",VLOOKUP(BA123,'シフト記号表（従来型・ユニット型共通）'!$C$6:$L$47,10,FALSE))</f>
        <v/>
      </c>
      <c r="BB124" s="1233" t="str">
        <f>IF(BB123="","",VLOOKUP(BB123,'シフト記号表（従来型・ユニット型共通）'!$C$6:$L$47,10,FALSE))</f>
        <v/>
      </c>
      <c r="BC124" s="1206" t="str">
        <f>IF(BC123="","",VLOOKUP(BC123,'シフト記号表（従来型・ユニット型共通）'!$C$6:$L$47,10,FALSE))</f>
        <v/>
      </c>
      <c r="BD124" s="1217" t="str">
        <f>IF(BD123="","",VLOOKUP(BD123,'シフト記号表（従来型・ユニット型共通）'!$C$6:$L$47,10,FALSE))</f>
        <v/>
      </c>
      <c r="BE124" s="1217" t="str">
        <f>IF(BE123="","",VLOOKUP(BE123,'シフト記号表（従来型・ユニット型共通）'!$C$6:$L$47,10,FALSE))</f>
        <v/>
      </c>
      <c r="BF124" s="1269">
        <f>IF($BI$3="４週",SUM(AA124:BB124),IF($BI$3="暦月",SUM(AA124:BE124),""))</f>
        <v>0</v>
      </c>
      <c r="BG124" s="1278"/>
      <c r="BH124" s="1287">
        <f>IF($BI$3="４週",BF124/4,IF($BI$3="暦月",(BF124/($BI$8/7)),""))</f>
        <v>0</v>
      </c>
      <c r="BI124" s="1278"/>
      <c r="BJ124" s="1299"/>
      <c r="BK124" s="1306"/>
      <c r="BL124" s="1306"/>
      <c r="BM124" s="1306"/>
      <c r="BN124" s="1316"/>
    </row>
    <row r="125" spans="2:66" ht="20.25" customHeight="1">
      <c r="B125" s="1040">
        <f>B123+1</f>
        <v>55</v>
      </c>
      <c r="C125" s="1048"/>
      <c r="D125" s="1055"/>
      <c r="E125" s="1060"/>
      <c r="F125" s="1066"/>
      <c r="G125" s="1077"/>
      <c r="H125" s="1088"/>
      <c r="I125" s="1095"/>
      <c r="J125" s="1100"/>
      <c r="K125" s="1095"/>
      <c r="L125" s="1100"/>
      <c r="M125" s="1109"/>
      <c r="N125" s="1123"/>
      <c r="O125" s="1129"/>
      <c r="P125" s="1145"/>
      <c r="Q125" s="1145"/>
      <c r="R125" s="1088"/>
      <c r="S125" s="1152"/>
      <c r="T125" s="1157"/>
      <c r="U125" s="1157"/>
      <c r="V125" s="1157"/>
      <c r="W125" s="1168"/>
      <c r="X125" s="1178" t="s">
        <v>1147</v>
      </c>
      <c r="Y125" s="1185"/>
      <c r="Z125" s="1196"/>
      <c r="AA125" s="1207"/>
      <c r="AB125" s="1218"/>
      <c r="AC125" s="1218"/>
      <c r="AD125" s="1218"/>
      <c r="AE125" s="1218"/>
      <c r="AF125" s="1218"/>
      <c r="AG125" s="1234"/>
      <c r="AH125" s="1207"/>
      <c r="AI125" s="1218"/>
      <c r="AJ125" s="1218"/>
      <c r="AK125" s="1218"/>
      <c r="AL125" s="1218"/>
      <c r="AM125" s="1218"/>
      <c r="AN125" s="1234"/>
      <c r="AO125" s="1207"/>
      <c r="AP125" s="1218"/>
      <c r="AQ125" s="1218"/>
      <c r="AR125" s="1218"/>
      <c r="AS125" s="1218"/>
      <c r="AT125" s="1218"/>
      <c r="AU125" s="1234"/>
      <c r="AV125" s="1207"/>
      <c r="AW125" s="1218"/>
      <c r="AX125" s="1218"/>
      <c r="AY125" s="1218"/>
      <c r="AZ125" s="1218"/>
      <c r="BA125" s="1218"/>
      <c r="BB125" s="1234"/>
      <c r="BC125" s="1207"/>
      <c r="BD125" s="1218"/>
      <c r="BE125" s="1261"/>
      <c r="BF125" s="1268"/>
      <c r="BG125" s="1277"/>
      <c r="BH125" s="1286"/>
      <c r="BI125" s="1294"/>
      <c r="BJ125" s="1298"/>
      <c r="BK125" s="1305"/>
      <c r="BL125" s="1305"/>
      <c r="BM125" s="1305"/>
      <c r="BN125" s="1315"/>
    </row>
    <row r="126" spans="2:66" ht="20.25" customHeight="1">
      <c r="B126" s="1041"/>
      <c r="C126" s="1047"/>
      <c r="D126" s="1054"/>
      <c r="E126" s="1060"/>
      <c r="F126" s="1066"/>
      <c r="G126" s="1078"/>
      <c r="H126" s="1089"/>
      <c r="I126" s="1097"/>
      <c r="J126" s="1102">
        <f>G125</f>
        <v>0</v>
      </c>
      <c r="K126" s="1097"/>
      <c r="L126" s="1102">
        <f>M125</f>
        <v>0</v>
      </c>
      <c r="M126" s="1110"/>
      <c r="N126" s="1124"/>
      <c r="O126" s="1130"/>
      <c r="P126" s="1146"/>
      <c r="Q126" s="1146"/>
      <c r="R126" s="1089"/>
      <c r="S126" s="1152"/>
      <c r="T126" s="1157"/>
      <c r="U126" s="1157"/>
      <c r="V126" s="1157"/>
      <c r="W126" s="1168"/>
      <c r="X126" s="1177" t="s">
        <v>1148</v>
      </c>
      <c r="Y126" s="1184"/>
      <c r="Z126" s="1195"/>
      <c r="AA126" s="1206" t="str">
        <f>IF(AA125="","",VLOOKUP(AA125,'シフト記号表（従来型・ユニット型共通）'!$C$6:$L$47,10,FALSE))</f>
        <v/>
      </c>
      <c r="AB126" s="1217" t="str">
        <f>IF(AB125="","",VLOOKUP(AB125,'シフト記号表（従来型・ユニット型共通）'!$C$6:$L$47,10,FALSE))</f>
        <v/>
      </c>
      <c r="AC126" s="1217" t="str">
        <f>IF(AC125="","",VLOOKUP(AC125,'シフト記号表（従来型・ユニット型共通）'!$C$6:$L$47,10,FALSE))</f>
        <v/>
      </c>
      <c r="AD126" s="1217" t="str">
        <f>IF(AD125="","",VLOOKUP(AD125,'シフト記号表（従来型・ユニット型共通）'!$C$6:$L$47,10,FALSE))</f>
        <v/>
      </c>
      <c r="AE126" s="1217" t="str">
        <f>IF(AE125="","",VLOOKUP(AE125,'シフト記号表（従来型・ユニット型共通）'!$C$6:$L$47,10,FALSE))</f>
        <v/>
      </c>
      <c r="AF126" s="1217" t="str">
        <f>IF(AF125="","",VLOOKUP(AF125,'シフト記号表（従来型・ユニット型共通）'!$C$6:$L$47,10,FALSE))</f>
        <v/>
      </c>
      <c r="AG126" s="1233" t="str">
        <f>IF(AG125="","",VLOOKUP(AG125,'シフト記号表（従来型・ユニット型共通）'!$C$6:$L$47,10,FALSE))</f>
        <v/>
      </c>
      <c r="AH126" s="1206" t="str">
        <f>IF(AH125="","",VLOOKUP(AH125,'シフト記号表（従来型・ユニット型共通）'!$C$6:$L$47,10,FALSE))</f>
        <v/>
      </c>
      <c r="AI126" s="1217" t="str">
        <f>IF(AI125="","",VLOOKUP(AI125,'シフト記号表（従来型・ユニット型共通）'!$C$6:$L$47,10,FALSE))</f>
        <v/>
      </c>
      <c r="AJ126" s="1217" t="str">
        <f>IF(AJ125="","",VLOOKUP(AJ125,'シフト記号表（従来型・ユニット型共通）'!$C$6:$L$47,10,FALSE))</f>
        <v/>
      </c>
      <c r="AK126" s="1217" t="str">
        <f>IF(AK125="","",VLOOKUP(AK125,'シフト記号表（従来型・ユニット型共通）'!$C$6:$L$47,10,FALSE))</f>
        <v/>
      </c>
      <c r="AL126" s="1217" t="str">
        <f>IF(AL125="","",VLOOKUP(AL125,'シフト記号表（従来型・ユニット型共通）'!$C$6:$L$47,10,FALSE))</f>
        <v/>
      </c>
      <c r="AM126" s="1217" t="str">
        <f>IF(AM125="","",VLOOKUP(AM125,'シフト記号表（従来型・ユニット型共通）'!$C$6:$L$47,10,FALSE))</f>
        <v/>
      </c>
      <c r="AN126" s="1233" t="str">
        <f>IF(AN125="","",VLOOKUP(AN125,'シフト記号表（従来型・ユニット型共通）'!$C$6:$L$47,10,FALSE))</f>
        <v/>
      </c>
      <c r="AO126" s="1206" t="str">
        <f>IF(AO125="","",VLOOKUP(AO125,'シフト記号表（従来型・ユニット型共通）'!$C$6:$L$47,10,FALSE))</f>
        <v/>
      </c>
      <c r="AP126" s="1217" t="str">
        <f>IF(AP125="","",VLOOKUP(AP125,'シフト記号表（従来型・ユニット型共通）'!$C$6:$L$47,10,FALSE))</f>
        <v/>
      </c>
      <c r="AQ126" s="1217" t="str">
        <f>IF(AQ125="","",VLOOKUP(AQ125,'シフト記号表（従来型・ユニット型共通）'!$C$6:$L$47,10,FALSE))</f>
        <v/>
      </c>
      <c r="AR126" s="1217" t="str">
        <f>IF(AR125="","",VLOOKUP(AR125,'シフト記号表（従来型・ユニット型共通）'!$C$6:$L$47,10,FALSE))</f>
        <v/>
      </c>
      <c r="AS126" s="1217" t="str">
        <f>IF(AS125="","",VLOOKUP(AS125,'シフト記号表（従来型・ユニット型共通）'!$C$6:$L$47,10,FALSE))</f>
        <v/>
      </c>
      <c r="AT126" s="1217" t="str">
        <f>IF(AT125="","",VLOOKUP(AT125,'シフト記号表（従来型・ユニット型共通）'!$C$6:$L$47,10,FALSE))</f>
        <v/>
      </c>
      <c r="AU126" s="1233" t="str">
        <f>IF(AU125="","",VLOOKUP(AU125,'シフト記号表（従来型・ユニット型共通）'!$C$6:$L$47,10,FALSE))</f>
        <v/>
      </c>
      <c r="AV126" s="1206" t="str">
        <f>IF(AV125="","",VLOOKUP(AV125,'シフト記号表（従来型・ユニット型共通）'!$C$6:$L$47,10,FALSE))</f>
        <v/>
      </c>
      <c r="AW126" s="1217" t="str">
        <f>IF(AW125="","",VLOOKUP(AW125,'シフト記号表（従来型・ユニット型共通）'!$C$6:$L$47,10,FALSE))</f>
        <v/>
      </c>
      <c r="AX126" s="1217" t="str">
        <f>IF(AX125="","",VLOOKUP(AX125,'シフト記号表（従来型・ユニット型共通）'!$C$6:$L$47,10,FALSE))</f>
        <v/>
      </c>
      <c r="AY126" s="1217" t="str">
        <f>IF(AY125="","",VLOOKUP(AY125,'シフト記号表（従来型・ユニット型共通）'!$C$6:$L$47,10,FALSE))</f>
        <v/>
      </c>
      <c r="AZ126" s="1217" t="str">
        <f>IF(AZ125="","",VLOOKUP(AZ125,'シフト記号表（従来型・ユニット型共通）'!$C$6:$L$47,10,FALSE))</f>
        <v/>
      </c>
      <c r="BA126" s="1217" t="str">
        <f>IF(BA125="","",VLOOKUP(BA125,'シフト記号表（従来型・ユニット型共通）'!$C$6:$L$47,10,FALSE))</f>
        <v/>
      </c>
      <c r="BB126" s="1233" t="str">
        <f>IF(BB125="","",VLOOKUP(BB125,'シフト記号表（従来型・ユニット型共通）'!$C$6:$L$47,10,FALSE))</f>
        <v/>
      </c>
      <c r="BC126" s="1206" t="str">
        <f>IF(BC125="","",VLOOKUP(BC125,'シフト記号表（従来型・ユニット型共通）'!$C$6:$L$47,10,FALSE))</f>
        <v/>
      </c>
      <c r="BD126" s="1217" t="str">
        <f>IF(BD125="","",VLOOKUP(BD125,'シフト記号表（従来型・ユニット型共通）'!$C$6:$L$47,10,FALSE))</f>
        <v/>
      </c>
      <c r="BE126" s="1217" t="str">
        <f>IF(BE125="","",VLOOKUP(BE125,'シフト記号表（従来型・ユニット型共通）'!$C$6:$L$47,10,FALSE))</f>
        <v/>
      </c>
      <c r="BF126" s="1269">
        <f>IF($BI$3="４週",SUM(AA126:BB126),IF($BI$3="暦月",SUM(AA126:BE126),""))</f>
        <v>0</v>
      </c>
      <c r="BG126" s="1278"/>
      <c r="BH126" s="1287">
        <f>IF($BI$3="４週",BF126/4,IF($BI$3="暦月",(BF126/($BI$8/7)),""))</f>
        <v>0</v>
      </c>
      <c r="BI126" s="1278"/>
      <c r="BJ126" s="1299"/>
      <c r="BK126" s="1306"/>
      <c r="BL126" s="1306"/>
      <c r="BM126" s="1306"/>
      <c r="BN126" s="1316"/>
    </row>
    <row r="127" spans="2:66" ht="20.25" customHeight="1">
      <c r="B127" s="1040">
        <f>B125+1</f>
        <v>56</v>
      </c>
      <c r="C127" s="1048"/>
      <c r="D127" s="1055"/>
      <c r="E127" s="1060"/>
      <c r="F127" s="1066"/>
      <c r="G127" s="1077"/>
      <c r="H127" s="1088"/>
      <c r="I127" s="1095"/>
      <c r="J127" s="1100"/>
      <c r="K127" s="1095"/>
      <c r="L127" s="1100"/>
      <c r="M127" s="1109"/>
      <c r="N127" s="1123"/>
      <c r="O127" s="1129"/>
      <c r="P127" s="1145"/>
      <c r="Q127" s="1145"/>
      <c r="R127" s="1088"/>
      <c r="S127" s="1152"/>
      <c r="T127" s="1157"/>
      <c r="U127" s="1157"/>
      <c r="V127" s="1157"/>
      <c r="W127" s="1168"/>
      <c r="X127" s="1178" t="s">
        <v>1147</v>
      </c>
      <c r="Y127" s="1185"/>
      <c r="Z127" s="1196"/>
      <c r="AA127" s="1207"/>
      <c r="AB127" s="1218"/>
      <c r="AC127" s="1218"/>
      <c r="AD127" s="1218"/>
      <c r="AE127" s="1218"/>
      <c r="AF127" s="1218"/>
      <c r="AG127" s="1234"/>
      <c r="AH127" s="1207"/>
      <c r="AI127" s="1218"/>
      <c r="AJ127" s="1218"/>
      <c r="AK127" s="1218"/>
      <c r="AL127" s="1218"/>
      <c r="AM127" s="1218"/>
      <c r="AN127" s="1234"/>
      <c r="AO127" s="1207"/>
      <c r="AP127" s="1218"/>
      <c r="AQ127" s="1218"/>
      <c r="AR127" s="1218"/>
      <c r="AS127" s="1218"/>
      <c r="AT127" s="1218"/>
      <c r="AU127" s="1234"/>
      <c r="AV127" s="1207"/>
      <c r="AW127" s="1218"/>
      <c r="AX127" s="1218"/>
      <c r="AY127" s="1218"/>
      <c r="AZ127" s="1218"/>
      <c r="BA127" s="1218"/>
      <c r="BB127" s="1234"/>
      <c r="BC127" s="1207"/>
      <c r="BD127" s="1218"/>
      <c r="BE127" s="1261"/>
      <c r="BF127" s="1268"/>
      <c r="BG127" s="1277"/>
      <c r="BH127" s="1286"/>
      <c r="BI127" s="1294"/>
      <c r="BJ127" s="1298"/>
      <c r="BK127" s="1305"/>
      <c r="BL127" s="1305"/>
      <c r="BM127" s="1305"/>
      <c r="BN127" s="1315"/>
    </row>
    <row r="128" spans="2:66" ht="20.25" customHeight="1">
      <c r="B128" s="1041"/>
      <c r="C128" s="1047"/>
      <c r="D128" s="1054"/>
      <c r="E128" s="1060"/>
      <c r="F128" s="1066"/>
      <c r="G128" s="1078"/>
      <c r="H128" s="1089"/>
      <c r="I128" s="1097"/>
      <c r="J128" s="1102">
        <f>G127</f>
        <v>0</v>
      </c>
      <c r="K128" s="1097"/>
      <c r="L128" s="1102">
        <f>M127</f>
        <v>0</v>
      </c>
      <c r="M128" s="1110"/>
      <c r="N128" s="1124"/>
      <c r="O128" s="1130"/>
      <c r="P128" s="1146"/>
      <c r="Q128" s="1146"/>
      <c r="R128" s="1089"/>
      <c r="S128" s="1152"/>
      <c r="T128" s="1157"/>
      <c r="U128" s="1157"/>
      <c r="V128" s="1157"/>
      <c r="W128" s="1168"/>
      <c r="X128" s="1177" t="s">
        <v>1148</v>
      </c>
      <c r="Y128" s="1184"/>
      <c r="Z128" s="1195"/>
      <c r="AA128" s="1206" t="str">
        <f>IF(AA127="","",VLOOKUP(AA127,'シフト記号表（従来型・ユニット型共通）'!$C$6:$L$47,10,FALSE))</f>
        <v/>
      </c>
      <c r="AB128" s="1217" t="str">
        <f>IF(AB127="","",VLOOKUP(AB127,'シフト記号表（従来型・ユニット型共通）'!$C$6:$L$47,10,FALSE))</f>
        <v/>
      </c>
      <c r="AC128" s="1217" t="str">
        <f>IF(AC127="","",VLOOKUP(AC127,'シフト記号表（従来型・ユニット型共通）'!$C$6:$L$47,10,FALSE))</f>
        <v/>
      </c>
      <c r="AD128" s="1217" t="str">
        <f>IF(AD127="","",VLOOKUP(AD127,'シフト記号表（従来型・ユニット型共通）'!$C$6:$L$47,10,FALSE))</f>
        <v/>
      </c>
      <c r="AE128" s="1217" t="str">
        <f>IF(AE127="","",VLOOKUP(AE127,'シフト記号表（従来型・ユニット型共通）'!$C$6:$L$47,10,FALSE))</f>
        <v/>
      </c>
      <c r="AF128" s="1217" t="str">
        <f>IF(AF127="","",VLOOKUP(AF127,'シフト記号表（従来型・ユニット型共通）'!$C$6:$L$47,10,FALSE))</f>
        <v/>
      </c>
      <c r="AG128" s="1233" t="str">
        <f>IF(AG127="","",VLOOKUP(AG127,'シフト記号表（従来型・ユニット型共通）'!$C$6:$L$47,10,FALSE))</f>
        <v/>
      </c>
      <c r="AH128" s="1206" t="str">
        <f>IF(AH127="","",VLOOKUP(AH127,'シフト記号表（従来型・ユニット型共通）'!$C$6:$L$47,10,FALSE))</f>
        <v/>
      </c>
      <c r="AI128" s="1217" t="str">
        <f>IF(AI127="","",VLOOKUP(AI127,'シフト記号表（従来型・ユニット型共通）'!$C$6:$L$47,10,FALSE))</f>
        <v/>
      </c>
      <c r="AJ128" s="1217" t="str">
        <f>IF(AJ127="","",VLOOKUP(AJ127,'シフト記号表（従来型・ユニット型共通）'!$C$6:$L$47,10,FALSE))</f>
        <v/>
      </c>
      <c r="AK128" s="1217" t="str">
        <f>IF(AK127="","",VLOOKUP(AK127,'シフト記号表（従来型・ユニット型共通）'!$C$6:$L$47,10,FALSE))</f>
        <v/>
      </c>
      <c r="AL128" s="1217" t="str">
        <f>IF(AL127="","",VLOOKUP(AL127,'シフト記号表（従来型・ユニット型共通）'!$C$6:$L$47,10,FALSE))</f>
        <v/>
      </c>
      <c r="AM128" s="1217" t="str">
        <f>IF(AM127="","",VLOOKUP(AM127,'シフト記号表（従来型・ユニット型共通）'!$C$6:$L$47,10,FALSE))</f>
        <v/>
      </c>
      <c r="AN128" s="1233" t="str">
        <f>IF(AN127="","",VLOOKUP(AN127,'シフト記号表（従来型・ユニット型共通）'!$C$6:$L$47,10,FALSE))</f>
        <v/>
      </c>
      <c r="AO128" s="1206" t="str">
        <f>IF(AO127="","",VLOOKUP(AO127,'シフト記号表（従来型・ユニット型共通）'!$C$6:$L$47,10,FALSE))</f>
        <v/>
      </c>
      <c r="AP128" s="1217" t="str">
        <f>IF(AP127="","",VLOOKUP(AP127,'シフト記号表（従来型・ユニット型共通）'!$C$6:$L$47,10,FALSE))</f>
        <v/>
      </c>
      <c r="AQ128" s="1217" t="str">
        <f>IF(AQ127="","",VLOOKUP(AQ127,'シフト記号表（従来型・ユニット型共通）'!$C$6:$L$47,10,FALSE))</f>
        <v/>
      </c>
      <c r="AR128" s="1217" t="str">
        <f>IF(AR127="","",VLOOKUP(AR127,'シフト記号表（従来型・ユニット型共通）'!$C$6:$L$47,10,FALSE))</f>
        <v/>
      </c>
      <c r="AS128" s="1217" t="str">
        <f>IF(AS127="","",VLOOKUP(AS127,'シフト記号表（従来型・ユニット型共通）'!$C$6:$L$47,10,FALSE))</f>
        <v/>
      </c>
      <c r="AT128" s="1217" t="str">
        <f>IF(AT127="","",VLOOKUP(AT127,'シフト記号表（従来型・ユニット型共通）'!$C$6:$L$47,10,FALSE))</f>
        <v/>
      </c>
      <c r="AU128" s="1233" t="str">
        <f>IF(AU127="","",VLOOKUP(AU127,'シフト記号表（従来型・ユニット型共通）'!$C$6:$L$47,10,FALSE))</f>
        <v/>
      </c>
      <c r="AV128" s="1206" t="str">
        <f>IF(AV127="","",VLOOKUP(AV127,'シフト記号表（従来型・ユニット型共通）'!$C$6:$L$47,10,FALSE))</f>
        <v/>
      </c>
      <c r="AW128" s="1217" t="str">
        <f>IF(AW127="","",VLOOKUP(AW127,'シフト記号表（従来型・ユニット型共通）'!$C$6:$L$47,10,FALSE))</f>
        <v/>
      </c>
      <c r="AX128" s="1217" t="str">
        <f>IF(AX127="","",VLOOKUP(AX127,'シフト記号表（従来型・ユニット型共通）'!$C$6:$L$47,10,FALSE))</f>
        <v/>
      </c>
      <c r="AY128" s="1217" t="str">
        <f>IF(AY127="","",VLOOKUP(AY127,'シフト記号表（従来型・ユニット型共通）'!$C$6:$L$47,10,FALSE))</f>
        <v/>
      </c>
      <c r="AZ128" s="1217" t="str">
        <f>IF(AZ127="","",VLOOKUP(AZ127,'シフト記号表（従来型・ユニット型共通）'!$C$6:$L$47,10,FALSE))</f>
        <v/>
      </c>
      <c r="BA128" s="1217" t="str">
        <f>IF(BA127="","",VLOOKUP(BA127,'シフト記号表（従来型・ユニット型共通）'!$C$6:$L$47,10,FALSE))</f>
        <v/>
      </c>
      <c r="BB128" s="1233" t="str">
        <f>IF(BB127="","",VLOOKUP(BB127,'シフト記号表（従来型・ユニット型共通）'!$C$6:$L$47,10,FALSE))</f>
        <v/>
      </c>
      <c r="BC128" s="1206" t="str">
        <f>IF(BC127="","",VLOOKUP(BC127,'シフト記号表（従来型・ユニット型共通）'!$C$6:$L$47,10,FALSE))</f>
        <v/>
      </c>
      <c r="BD128" s="1217" t="str">
        <f>IF(BD127="","",VLOOKUP(BD127,'シフト記号表（従来型・ユニット型共通）'!$C$6:$L$47,10,FALSE))</f>
        <v/>
      </c>
      <c r="BE128" s="1217" t="str">
        <f>IF(BE127="","",VLOOKUP(BE127,'シフト記号表（従来型・ユニット型共通）'!$C$6:$L$47,10,FALSE))</f>
        <v/>
      </c>
      <c r="BF128" s="1269">
        <f>IF($BI$3="４週",SUM(AA128:BB128),IF($BI$3="暦月",SUM(AA128:BE128),""))</f>
        <v>0</v>
      </c>
      <c r="BG128" s="1278"/>
      <c r="BH128" s="1287">
        <f>IF($BI$3="４週",BF128/4,IF($BI$3="暦月",(BF128/($BI$8/7)),""))</f>
        <v>0</v>
      </c>
      <c r="BI128" s="1278"/>
      <c r="BJ128" s="1299"/>
      <c r="BK128" s="1306"/>
      <c r="BL128" s="1306"/>
      <c r="BM128" s="1306"/>
      <c r="BN128" s="1316"/>
    </row>
    <row r="129" spans="2:66" ht="20.25" customHeight="1">
      <c r="B129" s="1040">
        <f>B127+1</f>
        <v>57</v>
      </c>
      <c r="C129" s="1048"/>
      <c r="D129" s="1055"/>
      <c r="E129" s="1060"/>
      <c r="F129" s="1066"/>
      <c r="G129" s="1077"/>
      <c r="H129" s="1088"/>
      <c r="I129" s="1095"/>
      <c r="J129" s="1100"/>
      <c r="K129" s="1095"/>
      <c r="L129" s="1100"/>
      <c r="M129" s="1109"/>
      <c r="N129" s="1123"/>
      <c r="O129" s="1129"/>
      <c r="P129" s="1145"/>
      <c r="Q129" s="1145"/>
      <c r="R129" s="1088"/>
      <c r="S129" s="1152"/>
      <c r="T129" s="1157"/>
      <c r="U129" s="1157"/>
      <c r="V129" s="1157"/>
      <c r="W129" s="1168"/>
      <c r="X129" s="1178" t="s">
        <v>1147</v>
      </c>
      <c r="Y129" s="1185"/>
      <c r="Z129" s="1196"/>
      <c r="AA129" s="1207"/>
      <c r="AB129" s="1218"/>
      <c r="AC129" s="1218"/>
      <c r="AD129" s="1218"/>
      <c r="AE129" s="1218"/>
      <c r="AF129" s="1218"/>
      <c r="AG129" s="1234"/>
      <c r="AH129" s="1207"/>
      <c r="AI129" s="1218"/>
      <c r="AJ129" s="1218"/>
      <c r="AK129" s="1218"/>
      <c r="AL129" s="1218"/>
      <c r="AM129" s="1218"/>
      <c r="AN129" s="1234"/>
      <c r="AO129" s="1207"/>
      <c r="AP129" s="1218"/>
      <c r="AQ129" s="1218"/>
      <c r="AR129" s="1218"/>
      <c r="AS129" s="1218"/>
      <c r="AT129" s="1218"/>
      <c r="AU129" s="1234"/>
      <c r="AV129" s="1207"/>
      <c r="AW129" s="1218"/>
      <c r="AX129" s="1218"/>
      <c r="AY129" s="1218"/>
      <c r="AZ129" s="1218"/>
      <c r="BA129" s="1218"/>
      <c r="BB129" s="1234"/>
      <c r="BC129" s="1207"/>
      <c r="BD129" s="1218"/>
      <c r="BE129" s="1261"/>
      <c r="BF129" s="1268"/>
      <c r="BG129" s="1277"/>
      <c r="BH129" s="1286"/>
      <c r="BI129" s="1294"/>
      <c r="BJ129" s="1298"/>
      <c r="BK129" s="1305"/>
      <c r="BL129" s="1305"/>
      <c r="BM129" s="1305"/>
      <c r="BN129" s="1315"/>
    </row>
    <row r="130" spans="2:66" ht="20.25" customHeight="1">
      <c r="B130" s="1041"/>
      <c r="C130" s="1047"/>
      <c r="D130" s="1054"/>
      <c r="E130" s="1060"/>
      <c r="F130" s="1066"/>
      <c r="G130" s="1078"/>
      <c r="H130" s="1089"/>
      <c r="I130" s="1097"/>
      <c r="J130" s="1102">
        <f>G129</f>
        <v>0</v>
      </c>
      <c r="K130" s="1097"/>
      <c r="L130" s="1102">
        <f>M129</f>
        <v>0</v>
      </c>
      <c r="M130" s="1110"/>
      <c r="N130" s="1124"/>
      <c r="O130" s="1130"/>
      <c r="P130" s="1146"/>
      <c r="Q130" s="1146"/>
      <c r="R130" s="1089"/>
      <c r="S130" s="1152"/>
      <c r="T130" s="1157"/>
      <c r="U130" s="1157"/>
      <c r="V130" s="1157"/>
      <c r="W130" s="1168"/>
      <c r="X130" s="1177" t="s">
        <v>1148</v>
      </c>
      <c r="Y130" s="1184"/>
      <c r="Z130" s="1195"/>
      <c r="AA130" s="1206" t="str">
        <f>IF(AA129="","",VLOOKUP(AA129,'シフト記号表（従来型・ユニット型共通）'!$C$6:$L$47,10,FALSE))</f>
        <v/>
      </c>
      <c r="AB130" s="1217" t="str">
        <f>IF(AB129="","",VLOOKUP(AB129,'シフト記号表（従来型・ユニット型共通）'!$C$6:$L$47,10,FALSE))</f>
        <v/>
      </c>
      <c r="AC130" s="1217" t="str">
        <f>IF(AC129="","",VLOOKUP(AC129,'シフト記号表（従来型・ユニット型共通）'!$C$6:$L$47,10,FALSE))</f>
        <v/>
      </c>
      <c r="AD130" s="1217" t="str">
        <f>IF(AD129="","",VLOOKUP(AD129,'シフト記号表（従来型・ユニット型共通）'!$C$6:$L$47,10,FALSE))</f>
        <v/>
      </c>
      <c r="AE130" s="1217" t="str">
        <f>IF(AE129="","",VLOOKUP(AE129,'シフト記号表（従来型・ユニット型共通）'!$C$6:$L$47,10,FALSE))</f>
        <v/>
      </c>
      <c r="AF130" s="1217" t="str">
        <f>IF(AF129="","",VLOOKUP(AF129,'シフト記号表（従来型・ユニット型共通）'!$C$6:$L$47,10,FALSE))</f>
        <v/>
      </c>
      <c r="AG130" s="1233" t="str">
        <f>IF(AG129="","",VLOOKUP(AG129,'シフト記号表（従来型・ユニット型共通）'!$C$6:$L$47,10,FALSE))</f>
        <v/>
      </c>
      <c r="AH130" s="1206" t="str">
        <f>IF(AH129="","",VLOOKUP(AH129,'シフト記号表（従来型・ユニット型共通）'!$C$6:$L$47,10,FALSE))</f>
        <v/>
      </c>
      <c r="AI130" s="1217" t="str">
        <f>IF(AI129="","",VLOOKUP(AI129,'シフト記号表（従来型・ユニット型共通）'!$C$6:$L$47,10,FALSE))</f>
        <v/>
      </c>
      <c r="AJ130" s="1217" t="str">
        <f>IF(AJ129="","",VLOOKUP(AJ129,'シフト記号表（従来型・ユニット型共通）'!$C$6:$L$47,10,FALSE))</f>
        <v/>
      </c>
      <c r="AK130" s="1217" t="str">
        <f>IF(AK129="","",VLOOKUP(AK129,'シフト記号表（従来型・ユニット型共通）'!$C$6:$L$47,10,FALSE))</f>
        <v/>
      </c>
      <c r="AL130" s="1217" t="str">
        <f>IF(AL129="","",VLOOKUP(AL129,'シフト記号表（従来型・ユニット型共通）'!$C$6:$L$47,10,FALSE))</f>
        <v/>
      </c>
      <c r="AM130" s="1217" t="str">
        <f>IF(AM129="","",VLOOKUP(AM129,'シフト記号表（従来型・ユニット型共通）'!$C$6:$L$47,10,FALSE))</f>
        <v/>
      </c>
      <c r="AN130" s="1233" t="str">
        <f>IF(AN129="","",VLOOKUP(AN129,'シフト記号表（従来型・ユニット型共通）'!$C$6:$L$47,10,FALSE))</f>
        <v/>
      </c>
      <c r="AO130" s="1206" t="str">
        <f>IF(AO129="","",VLOOKUP(AO129,'シフト記号表（従来型・ユニット型共通）'!$C$6:$L$47,10,FALSE))</f>
        <v/>
      </c>
      <c r="AP130" s="1217" t="str">
        <f>IF(AP129="","",VLOOKUP(AP129,'シフト記号表（従来型・ユニット型共通）'!$C$6:$L$47,10,FALSE))</f>
        <v/>
      </c>
      <c r="AQ130" s="1217" t="str">
        <f>IF(AQ129="","",VLOOKUP(AQ129,'シフト記号表（従来型・ユニット型共通）'!$C$6:$L$47,10,FALSE))</f>
        <v/>
      </c>
      <c r="AR130" s="1217" t="str">
        <f>IF(AR129="","",VLOOKUP(AR129,'シフト記号表（従来型・ユニット型共通）'!$C$6:$L$47,10,FALSE))</f>
        <v/>
      </c>
      <c r="AS130" s="1217" t="str">
        <f>IF(AS129="","",VLOOKUP(AS129,'シフト記号表（従来型・ユニット型共通）'!$C$6:$L$47,10,FALSE))</f>
        <v/>
      </c>
      <c r="AT130" s="1217" t="str">
        <f>IF(AT129="","",VLOOKUP(AT129,'シフト記号表（従来型・ユニット型共通）'!$C$6:$L$47,10,FALSE))</f>
        <v/>
      </c>
      <c r="AU130" s="1233" t="str">
        <f>IF(AU129="","",VLOOKUP(AU129,'シフト記号表（従来型・ユニット型共通）'!$C$6:$L$47,10,FALSE))</f>
        <v/>
      </c>
      <c r="AV130" s="1206" t="str">
        <f>IF(AV129="","",VLOOKUP(AV129,'シフト記号表（従来型・ユニット型共通）'!$C$6:$L$47,10,FALSE))</f>
        <v/>
      </c>
      <c r="AW130" s="1217" t="str">
        <f>IF(AW129="","",VLOOKUP(AW129,'シフト記号表（従来型・ユニット型共通）'!$C$6:$L$47,10,FALSE))</f>
        <v/>
      </c>
      <c r="AX130" s="1217" t="str">
        <f>IF(AX129="","",VLOOKUP(AX129,'シフト記号表（従来型・ユニット型共通）'!$C$6:$L$47,10,FALSE))</f>
        <v/>
      </c>
      <c r="AY130" s="1217" t="str">
        <f>IF(AY129="","",VLOOKUP(AY129,'シフト記号表（従来型・ユニット型共通）'!$C$6:$L$47,10,FALSE))</f>
        <v/>
      </c>
      <c r="AZ130" s="1217" t="str">
        <f>IF(AZ129="","",VLOOKUP(AZ129,'シフト記号表（従来型・ユニット型共通）'!$C$6:$L$47,10,FALSE))</f>
        <v/>
      </c>
      <c r="BA130" s="1217" t="str">
        <f>IF(BA129="","",VLOOKUP(BA129,'シフト記号表（従来型・ユニット型共通）'!$C$6:$L$47,10,FALSE))</f>
        <v/>
      </c>
      <c r="BB130" s="1233" t="str">
        <f>IF(BB129="","",VLOOKUP(BB129,'シフト記号表（従来型・ユニット型共通）'!$C$6:$L$47,10,FALSE))</f>
        <v/>
      </c>
      <c r="BC130" s="1206" t="str">
        <f>IF(BC129="","",VLOOKUP(BC129,'シフト記号表（従来型・ユニット型共通）'!$C$6:$L$47,10,FALSE))</f>
        <v/>
      </c>
      <c r="BD130" s="1217" t="str">
        <f>IF(BD129="","",VLOOKUP(BD129,'シフト記号表（従来型・ユニット型共通）'!$C$6:$L$47,10,FALSE))</f>
        <v/>
      </c>
      <c r="BE130" s="1217" t="str">
        <f>IF(BE129="","",VLOOKUP(BE129,'シフト記号表（従来型・ユニット型共通）'!$C$6:$L$47,10,FALSE))</f>
        <v/>
      </c>
      <c r="BF130" s="1269">
        <f>IF($BI$3="４週",SUM(AA130:BB130),IF($BI$3="暦月",SUM(AA130:BE130),""))</f>
        <v>0</v>
      </c>
      <c r="BG130" s="1278"/>
      <c r="BH130" s="1287">
        <f>IF($BI$3="４週",BF130/4,IF($BI$3="暦月",(BF130/($BI$8/7)),""))</f>
        <v>0</v>
      </c>
      <c r="BI130" s="1278"/>
      <c r="BJ130" s="1299"/>
      <c r="BK130" s="1306"/>
      <c r="BL130" s="1306"/>
      <c r="BM130" s="1306"/>
      <c r="BN130" s="1316"/>
    </row>
    <row r="131" spans="2:66" ht="20.25" customHeight="1">
      <c r="B131" s="1040">
        <f>B129+1</f>
        <v>58</v>
      </c>
      <c r="C131" s="1048"/>
      <c r="D131" s="1055"/>
      <c r="E131" s="1060"/>
      <c r="F131" s="1066"/>
      <c r="G131" s="1077"/>
      <c r="H131" s="1088"/>
      <c r="I131" s="1095"/>
      <c r="J131" s="1100"/>
      <c r="K131" s="1095"/>
      <c r="L131" s="1100"/>
      <c r="M131" s="1109"/>
      <c r="N131" s="1123"/>
      <c r="O131" s="1129"/>
      <c r="P131" s="1145"/>
      <c r="Q131" s="1145"/>
      <c r="R131" s="1088"/>
      <c r="S131" s="1152"/>
      <c r="T131" s="1157"/>
      <c r="U131" s="1157"/>
      <c r="V131" s="1157"/>
      <c r="W131" s="1168"/>
      <c r="X131" s="1178" t="s">
        <v>1147</v>
      </c>
      <c r="Y131" s="1185"/>
      <c r="Z131" s="1196"/>
      <c r="AA131" s="1207"/>
      <c r="AB131" s="1218"/>
      <c r="AC131" s="1218"/>
      <c r="AD131" s="1218"/>
      <c r="AE131" s="1218"/>
      <c r="AF131" s="1218"/>
      <c r="AG131" s="1234"/>
      <c r="AH131" s="1207"/>
      <c r="AI131" s="1218"/>
      <c r="AJ131" s="1218"/>
      <c r="AK131" s="1218"/>
      <c r="AL131" s="1218"/>
      <c r="AM131" s="1218"/>
      <c r="AN131" s="1234"/>
      <c r="AO131" s="1207"/>
      <c r="AP131" s="1218"/>
      <c r="AQ131" s="1218"/>
      <c r="AR131" s="1218"/>
      <c r="AS131" s="1218"/>
      <c r="AT131" s="1218"/>
      <c r="AU131" s="1234"/>
      <c r="AV131" s="1207"/>
      <c r="AW131" s="1218"/>
      <c r="AX131" s="1218"/>
      <c r="AY131" s="1218"/>
      <c r="AZ131" s="1218"/>
      <c r="BA131" s="1218"/>
      <c r="BB131" s="1234"/>
      <c r="BC131" s="1207"/>
      <c r="BD131" s="1218"/>
      <c r="BE131" s="1261"/>
      <c r="BF131" s="1268"/>
      <c r="BG131" s="1277"/>
      <c r="BH131" s="1286"/>
      <c r="BI131" s="1294"/>
      <c r="BJ131" s="1298"/>
      <c r="BK131" s="1305"/>
      <c r="BL131" s="1305"/>
      <c r="BM131" s="1305"/>
      <c r="BN131" s="1315"/>
    </row>
    <row r="132" spans="2:66" ht="20.25" customHeight="1">
      <c r="B132" s="1041"/>
      <c r="C132" s="1047"/>
      <c r="D132" s="1054"/>
      <c r="E132" s="1060"/>
      <c r="F132" s="1066"/>
      <c r="G132" s="1078"/>
      <c r="H132" s="1089"/>
      <c r="I132" s="1097"/>
      <c r="J132" s="1102">
        <f>G131</f>
        <v>0</v>
      </c>
      <c r="K132" s="1097"/>
      <c r="L132" s="1102">
        <f>M131</f>
        <v>0</v>
      </c>
      <c r="M132" s="1110"/>
      <c r="N132" s="1124"/>
      <c r="O132" s="1130"/>
      <c r="P132" s="1146"/>
      <c r="Q132" s="1146"/>
      <c r="R132" s="1089"/>
      <c r="S132" s="1152"/>
      <c r="T132" s="1157"/>
      <c r="U132" s="1157"/>
      <c r="V132" s="1157"/>
      <c r="W132" s="1168"/>
      <c r="X132" s="1177" t="s">
        <v>1148</v>
      </c>
      <c r="Y132" s="1184"/>
      <c r="Z132" s="1195"/>
      <c r="AA132" s="1206" t="str">
        <f>IF(AA131="","",VLOOKUP(AA131,'シフト記号表（従来型・ユニット型共通）'!$C$6:$L$47,10,FALSE))</f>
        <v/>
      </c>
      <c r="AB132" s="1217" t="str">
        <f>IF(AB131="","",VLOOKUP(AB131,'シフト記号表（従来型・ユニット型共通）'!$C$6:$L$47,10,FALSE))</f>
        <v/>
      </c>
      <c r="AC132" s="1217" t="str">
        <f>IF(AC131="","",VLOOKUP(AC131,'シフト記号表（従来型・ユニット型共通）'!$C$6:$L$47,10,FALSE))</f>
        <v/>
      </c>
      <c r="AD132" s="1217" t="str">
        <f>IF(AD131="","",VLOOKUP(AD131,'シフト記号表（従来型・ユニット型共通）'!$C$6:$L$47,10,FALSE))</f>
        <v/>
      </c>
      <c r="AE132" s="1217" t="str">
        <f>IF(AE131="","",VLOOKUP(AE131,'シフト記号表（従来型・ユニット型共通）'!$C$6:$L$47,10,FALSE))</f>
        <v/>
      </c>
      <c r="AF132" s="1217" t="str">
        <f>IF(AF131="","",VLOOKUP(AF131,'シフト記号表（従来型・ユニット型共通）'!$C$6:$L$47,10,FALSE))</f>
        <v/>
      </c>
      <c r="AG132" s="1233" t="str">
        <f>IF(AG131="","",VLOOKUP(AG131,'シフト記号表（従来型・ユニット型共通）'!$C$6:$L$47,10,FALSE))</f>
        <v/>
      </c>
      <c r="AH132" s="1206" t="str">
        <f>IF(AH131="","",VLOOKUP(AH131,'シフト記号表（従来型・ユニット型共通）'!$C$6:$L$47,10,FALSE))</f>
        <v/>
      </c>
      <c r="AI132" s="1217" t="str">
        <f>IF(AI131="","",VLOOKUP(AI131,'シフト記号表（従来型・ユニット型共通）'!$C$6:$L$47,10,FALSE))</f>
        <v/>
      </c>
      <c r="AJ132" s="1217" t="str">
        <f>IF(AJ131="","",VLOOKUP(AJ131,'シフト記号表（従来型・ユニット型共通）'!$C$6:$L$47,10,FALSE))</f>
        <v/>
      </c>
      <c r="AK132" s="1217" t="str">
        <f>IF(AK131="","",VLOOKUP(AK131,'シフト記号表（従来型・ユニット型共通）'!$C$6:$L$47,10,FALSE))</f>
        <v/>
      </c>
      <c r="AL132" s="1217" t="str">
        <f>IF(AL131="","",VLOOKUP(AL131,'シフト記号表（従来型・ユニット型共通）'!$C$6:$L$47,10,FALSE))</f>
        <v/>
      </c>
      <c r="AM132" s="1217" t="str">
        <f>IF(AM131="","",VLOOKUP(AM131,'シフト記号表（従来型・ユニット型共通）'!$C$6:$L$47,10,FALSE))</f>
        <v/>
      </c>
      <c r="AN132" s="1233" t="str">
        <f>IF(AN131="","",VLOOKUP(AN131,'シフト記号表（従来型・ユニット型共通）'!$C$6:$L$47,10,FALSE))</f>
        <v/>
      </c>
      <c r="AO132" s="1206" t="str">
        <f>IF(AO131="","",VLOOKUP(AO131,'シフト記号表（従来型・ユニット型共通）'!$C$6:$L$47,10,FALSE))</f>
        <v/>
      </c>
      <c r="AP132" s="1217" t="str">
        <f>IF(AP131="","",VLOOKUP(AP131,'シフト記号表（従来型・ユニット型共通）'!$C$6:$L$47,10,FALSE))</f>
        <v/>
      </c>
      <c r="AQ132" s="1217" t="str">
        <f>IF(AQ131="","",VLOOKUP(AQ131,'シフト記号表（従来型・ユニット型共通）'!$C$6:$L$47,10,FALSE))</f>
        <v/>
      </c>
      <c r="AR132" s="1217" t="str">
        <f>IF(AR131="","",VLOOKUP(AR131,'シフト記号表（従来型・ユニット型共通）'!$C$6:$L$47,10,FALSE))</f>
        <v/>
      </c>
      <c r="AS132" s="1217" t="str">
        <f>IF(AS131="","",VLOOKUP(AS131,'シフト記号表（従来型・ユニット型共通）'!$C$6:$L$47,10,FALSE))</f>
        <v/>
      </c>
      <c r="AT132" s="1217" t="str">
        <f>IF(AT131="","",VLOOKUP(AT131,'シフト記号表（従来型・ユニット型共通）'!$C$6:$L$47,10,FALSE))</f>
        <v/>
      </c>
      <c r="AU132" s="1233" t="str">
        <f>IF(AU131="","",VLOOKUP(AU131,'シフト記号表（従来型・ユニット型共通）'!$C$6:$L$47,10,FALSE))</f>
        <v/>
      </c>
      <c r="AV132" s="1206" t="str">
        <f>IF(AV131="","",VLOOKUP(AV131,'シフト記号表（従来型・ユニット型共通）'!$C$6:$L$47,10,FALSE))</f>
        <v/>
      </c>
      <c r="AW132" s="1217" t="str">
        <f>IF(AW131="","",VLOOKUP(AW131,'シフト記号表（従来型・ユニット型共通）'!$C$6:$L$47,10,FALSE))</f>
        <v/>
      </c>
      <c r="AX132" s="1217" t="str">
        <f>IF(AX131="","",VLOOKUP(AX131,'シフト記号表（従来型・ユニット型共通）'!$C$6:$L$47,10,FALSE))</f>
        <v/>
      </c>
      <c r="AY132" s="1217" t="str">
        <f>IF(AY131="","",VLOOKUP(AY131,'シフト記号表（従来型・ユニット型共通）'!$C$6:$L$47,10,FALSE))</f>
        <v/>
      </c>
      <c r="AZ132" s="1217" t="str">
        <f>IF(AZ131="","",VLOOKUP(AZ131,'シフト記号表（従来型・ユニット型共通）'!$C$6:$L$47,10,FALSE))</f>
        <v/>
      </c>
      <c r="BA132" s="1217" t="str">
        <f>IF(BA131="","",VLOOKUP(BA131,'シフト記号表（従来型・ユニット型共通）'!$C$6:$L$47,10,FALSE))</f>
        <v/>
      </c>
      <c r="BB132" s="1233" t="str">
        <f>IF(BB131="","",VLOOKUP(BB131,'シフト記号表（従来型・ユニット型共通）'!$C$6:$L$47,10,FALSE))</f>
        <v/>
      </c>
      <c r="BC132" s="1206" t="str">
        <f>IF(BC131="","",VLOOKUP(BC131,'シフト記号表（従来型・ユニット型共通）'!$C$6:$L$47,10,FALSE))</f>
        <v/>
      </c>
      <c r="BD132" s="1217" t="str">
        <f>IF(BD131="","",VLOOKUP(BD131,'シフト記号表（従来型・ユニット型共通）'!$C$6:$L$47,10,FALSE))</f>
        <v/>
      </c>
      <c r="BE132" s="1217" t="str">
        <f>IF(BE131="","",VLOOKUP(BE131,'シフト記号表（従来型・ユニット型共通）'!$C$6:$L$47,10,FALSE))</f>
        <v/>
      </c>
      <c r="BF132" s="1269">
        <f>IF($BI$3="４週",SUM(AA132:BB132),IF($BI$3="暦月",SUM(AA132:BE132),""))</f>
        <v>0</v>
      </c>
      <c r="BG132" s="1278"/>
      <c r="BH132" s="1287">
        <f>IF($BI$3="４週",BF132/4,IF($BI$3="暦月",(BF132/($BI$8/7)),""))</f>
        <v>0</v>
      </c>
      <c r="BI132" s="1278"/>
      <c r="BJ132" s="1299"/>
      <c r="BK132" s="1306"/>
      <c r="BL132" s="1306"/>
      <c r="BM132" s="1306"/>
      <c r="BN132" s="1316"/>
    </row>
    <row r="133" spans="2:66" ht="20.25" customHeight="1">
      <c r="B133" s="1040">
        <f>B131+1</f>
        <v>59</v>
      </c>
      <c r="C133" s="1048"/>
      <c r="D133" s="1055"/>
      <c r="E133" s="1060"/>
      <c r="F133" s="1066"/>
      <c r="G133" s="1077"/>
      <c r="H133" s="1088"/>
      <c r="I133" s="1095"/>
      <c r="J133" s="1100"/>
      <c r="K133" s="1095"/>
      <c r="L133" s="1100"/>
      <c r="M133" s="1109"/>
      <c r="N133" s="1123"/>
      <c r="O133" s="1129"/>
      <c r="P133" s="1145"/>
      <c r="Q133" s="1145"/>
      <c r="R133" s="1088"/>
      <c r="S133" s="1152"/>
      <c r="T133" s="1157"/>
      <c r="U133" s="1157"/>
      <c r="V133" s="1157"/>
      <c r="W133" s="1168"/>
      <c r="X133" s="1178" t="s">
        <v>1147</v>
      </c>
      <c r="Y133" s="1185"/>
      <c r="Z133" s="1196"/>
      <c r="AA133" s="1207"/>
      <c r="AB133" s="1218"/>
      <c r="AC133" s="1218"/>
      <c r="AD133" s="1218"/>
      <c r="AE133" s="1218"/>
      <c r="AF133" s="1218"/>
      <c r="AG133" s="1234"/>
      <c r="AH133" s="1207"/>
      <c r="AI133" s="1218"/>
      <c r="AJ133" s="1218"/>
      <c r="AK133" s="1218"/>
      <c r="AL133" s="1218"/>
      <c r="AM133" s="1218"/>
      <c r="AN133" s="1234"/>
      <c r="AO133" s="1207"/>
      <c r="AP133" s="1218"/>
      <c r="AQ133" s="1218"/>
      <c r="AR133" s="1218"/>
      <c r="AS133" s="1218"/>
      <c r="AT133" s="1218"/>
      <c r="AU133" s="1234"/>
      <c r="AV133" s="1207"/>
      <c r="AW133" s="1218"/>
      <c r="AX133" s="1218"/>
      <c r="AY133" s="1218"/>
      <c r="AZ133" s="1218"/>
      <c r="BA133" s="1218"/>
      <c r="BB133" s="1234"/>
      <c r="BC133" s="1207"/>
      <c r="BD133" s="1218"/>
      <c r="BE133" s="1261"/>
      <c r="BF133" s="1268"/>
      <c r="BG133" s="1277"/>
      <c r="BH133" s="1286"/>
      <c r="BI133" s="1294"/>
      <c r="BJ133" s="1298"/>
      <c r="BK133" s="1305"/>
      <c r="BL133" s="1305"/>
      <c r="BM133" s="1305"/>
      <c r="BN133" s="1315"/>
    </row>
    <row r="134" spans="2:66" ht="20.25" customHeight="1">
      <c r="B134" s="1041"/>
      <c r="C134" s="1047"/>
      <c r="D134" s="1054"/>
      <c r="E134" s="1060"/>
      <c r="F134" s="1066"/>
      <c r="G134" s="1078"/>
      <c r="H134" s="1089"/>
      <c r="I134" s="1097"/>
      <c r="J134" s="1102">
        <f>G133</f>
        <v>0</v>
      </c>
      <c r="K134" s="1097"/>
      <c r="L134" s="1102">
        <f>M133</f>
        <v>0</v>
      </c>
      <c r="M134" s="1110"/>
      <c r="N134" s="1124"/>
      <c r="O134" s="1130"/>
      <c r="P134" s="1146"/>
      <c r="Q134" s="1146"/>
      <c r="R134" s="1089"/>
      <c r="S134" s="1152"/>
      <c r="T134" s="1157"/>
      <c r="U134" s="1157"/>
      <c r="V134" s="1157"/>
      <c r="W134" s="1168"/>
      <c r="X134" s="1177" t="s">
        <v>1148</v>
      </c>
      <c r="Y134" s="1184"/>
      <c r="Z134" s="1195"/>
      <c r="AA134" s="1206" t="str">
        <f>IF(AA133="","",VLOOKUP(AA133,'シフト記号表（従来型・ユニット型共通）'!$C$6:$L$47,10,FALSE))</f>
        <v/>
      </c>
      <c r="AB134" s="1217" t="str">
        <f>IF(AB133="","",VLOOKUP(AB133,'シフト記号表（従来型・ユニット型共通）'!$C$6:$L$47,10,FALSE))</f>
        <v/>
      </c>
      <c r="AC134" s="1217" t="str">
        <f>IF(AC133="","",VLOOKUP(AC133,'シフト記号表（従来型・ユニット型共通）'!$C$6:$L$47,10,FALSE))</f>
        <v/>
      </c>
      <c r="AD134" s="1217" t="str">
        <f>IF(AD133="","",VLOOKUP(AD133,'シフト記号表（従来型・ユニット型共通）'!$C$6:$L$47,10,FALSE))</f>
        <v/>
      </c>
      <c r="AE134" s="1217" t="str">
        <f>IF(AE133="","",VLOOKUP(AE133,'シフト記号表（従来型・ユニット型共通）'!$C$6:$L$47,10,FALSE))</f>
        <v/>
      </c>
      <c r="AF134" s="1217" t="str">
        <f>IF(AF133="","",VLOOKUP(AF133,'シフト記号表（従来型・ユニット型共通）'!$C$6:$L$47,10,FALSE))</f>
        <v/>
      </c>
      <c r="AG134" s="1233" t="str">
        <f>IF(AG133="","",VLOOKUP(AG133,'シフト記号表（従来型・ユニット型共通）'!$C$6:$L$47,10,FALSE))</f>
        <v/>
      </c>
      <c r="AH134" s="1206" t="str">
        <f>IF(AH133="","",VLOOKUP(AH133,'シフト記号表（従来型・ユニット型共通）'!$C$6:$L$47,10,FALSE))</f>
        <v/>
      </c>
      <c r="AI134" s="1217" t="str">
        <f>IF(AI133="","",VLOOKUP(AI133,'シフト記号表（従来型・ユニット型共通）'!$C$6:$L$47,10,FALSE))</f>
        <v/>
      </c>
      <c r="AJ134" s="1217" t="str">
        <f>IF(AJ133="","",VLOOKUP(AJ133,'シフト記号表（従来型・ユニット型共通）'!$C$6:$L$47,10,FALSE))</f>
        <v/>
      </c>
      <c r="AK134" s="1217" t="str">
        <f>IF(AK133="","",VLOOKUP(AK133,'シフト記号表（従来型・ユニット型共通）'!$C$6:$L$47,10,FALSE))</f>
        <v/>
      </c>
      <c r="AL134" s="1217" t="str">
        <f>IF(AL133="","",VLOOKUP(AL133,'シフト記号表（従来型・ユニット型共通）'!$C$6:$L$47,10,FALSE))</f>
        <v/>
      </c>
      <c r="AM134" s="1217" t="str">
        <f>IF(AM133="","",VLOOKUP(AM133,'シフト記号表（従来型・ユニット型共通）'!$C$6:$L$47,10,FALSE))</f>
        <v/>
      </c>
      <c r="AN134" s="1233" t="str">
        <f>IF(AN133="","",VLOOKUP(AN133,'シフト記号表（従来型・ユニット型共通）'!$C$6:$L$47,10,FALSE))</f>
        <v/>
      </c>
      <c r="AO134" s="1206" t="str">
        <f>IF(AO133="","",VLOOKUP(AO133,'シフト記号表（従来型・ユニット型共通）'!$C$6:$L$47,10,FALSE))</f>
        <v/>
      </c>
      <c r="AP134" s="1217" t="str">
        <f>IF(AP133="","",VLOOKUP(AP133,'シフト記号表（従来型・ユニット型共通）'!$C$6:$L$47,10,FALSE))</f>
        <v/>
      </c>
      <c r="AQ134" s="1217" t="str">
        <f>IF(AQ133="","",VLOOKUP(AQ133,'シフト記号表（従来型・ユニット型共通）'!$C$6:$L$47,10,FALSE))</f>
        <v/>
      </c>
      <c r="AR134" s="1217" t="str">
        <f>IF(AR133="","",VLOOKUP(AR133,'シフト記号表（従来型・ユニット型共通）'!$C$6:$L$47,10,FALSE))</f>
        <v/>
      </c>
      <c r="AS134" s="1217" t="str">
        <f>IF(AS133="","",VLOOKUP(AS133,'シフト記号表（従来型・ユニット型共通）'!$C$6:$L$47,10,FALSE))</f>
        <v/>
      </c>
      <c r="AT134" s="1217" t="str">
        <f>IF(AT133="","",VLOOKUP(AT133,'シフト記号表（従来型・ユニット型共通）'!$C$6:$L$47,10,FALSE))</f>
        <v/>
      </c>
      <c r="AU134" s="1233" t="str">
        <f>IF(AU133="","",VLOOKUP(AU133,'シフト記号表（従来型・ユニット型共通）'!$C$6:$L$47,10,FALSE))</f>
        <v/>
      </c>
      <c r="AV134" s="1206" t="str">
        <f>IF(AV133="","",VLOOKUP(AV133,'シフト記号表（従来型・ユニット型共通）'!$C$6:$L$47,10,FALSE))</f>
        <v/>
      </c>
      <c r="AW134" s="1217" t="str">
        <f>IF(AW133="","",VLOOKUP(AW133,'シフト記号表（従来型・ユニット型共通）'!$C$6:$L$47,10,FALSE))</f>
        <v/>
      </c>
      <c r="AX134" s="1217" t="str">
        <f>IF(AX133="","",VLOOKUP(AX133,'シフト記号表（従来型・ユニット型共通）'!$C$6:$L$47,10,FALSE))</f>
        <v/>
      </c>
      <c r="AY134" s="1217" t="str">
        <f>IF(AY133="","",VLOOKUP(AY133,'シフト記号表（従来型・ユニット型共通）'!$C$6:$L$47,10,FALSE))</f>
        <v/>
      </c>
      <c r="AZ134" s="1217" t="str">
        <f>IF(AZ133="","",VLOOKUP(AZ133,'シフト記号表（従来型・ユニット型共通）'!$C$6:$L$47,10,FALSE))</f>
        <v/>
      </c>
      <c r="BA134" s="1217" t="str">
        <f>IF(BA133="","",VLOOKUP(BA133,'シフト記号表（従来型・ユニット型共通）'!$C$6:$L$47,10,FALSE))</f>
        <v/>
      </c>
      <c r="BB134" s="1233" t="str">
        <f>IF(BB133="","",VLOOKUP(BB133,'シフト記号表（従来型・ユニット型共通）'!$C$6:$L$47,10,FALSE))</f>
        <v/>
      </c>
      <c r="BC134" s="1206" t="str">
        <f>IF(BC133="","",VLOOKUP(BC133,'シフト記号表（従来型・ユニット型共通）'!$C$6:$L$47,10,FALSE))</f>
        <v/>
      </c>
      <c r="BD134" s="1217" t="str">
        <f>IF(BD133="","",VLOOKUP(BD133,'シフト記号表（従来型・ユニット型共通）'!$C$6:$L$47,10,FALSE))</f>
        <v/>
      </c>
      <c r="BE134" s="1217" t="str">
        <f>IF(BE133="","",VLOOKUP(BE133,'シフト記号表（従来型・ユニット型共通）'!$C$6:$L$47,10,FALSE))</f>
        <v/>
      </c>
      <c r="BF134" s="1269">
        <f>IF($BI$3="４週",SUM(AA134:BB134),IF($BI$3="暦月",SUM(AA134:BE134),""))</f>
        <v>0</v>
      </c>
      <c r="BG134" s="1278"/>
      <c r="BH134" s="1287">
        <f>IF($BI$3="４週",BF134/4,IF($BI$3="暦月",(BF134/($BI$8/7)),""))</f>
        <v>0</v>
      </c>
      <c r="BI134" s="1278"/>
      <c r="BJ134" s="1299"/>
      <c r="BK134" s="1306"/>
      <c r="BL134" s="1306"/>
      <c r="BM134" s="1306"/>
      <c r="BN134" s="1316"/>
    </row>
    <row r="135" spans="2:66" ht="20.25" customHeight="1">
      <c r="B135" s="1040">
        <f>B133+1</f>
        <v>60</v>
      </c>
      <c r="C135" s="1048"/>
      <c r="D135" s="1055"/>
      <c r="E135" s="1060"/>
      <c r="F135" s="1066"/>
      <c r="G135" s="1077"/>
      <c r="H135" s="1088"/>
      <c r="I135" s="1095"/>
      <c r="J135" s="1100"/>
      <c r="K135" s="1095"/>
      <c r="L135" s="1100"/>
      <c r="M135" s="1109"/>
      <c r="N135" s="1123"/>
      <c r="O135" s="1129"/>
      <c r="P135" s="1145"/>
      <c r="Q135" s="1145"/>
      <c r="R135" s="1088"/>
      <c r="S135" s="1152"/>
      <c r="T135" s="1157"/>
      <c r="U135" s="1157"/>
      <c r="V135" s="1157"/>
      <c r="W135" s="1168"/>
      <c r="X135" s="1178" t="s">
        <v>1147</v>
      </c>
      <c r="Y135" s="1185"/>
      <c r="Z135" s="1196"/>
      <c r="AA135" s="1207"/>
      <c r="AB135" s="1218"/>
      <c r="AC135" s="1218"/>
      <c r="AD135" s="1218"/>
      <c r="AE135" s="1218"/>
      <c r="AF135" s="1218"/>
      <c r="AG135" s="1234"/>
      <c r="AH135" s="1207"/>
      <c r="AI135" s="1218"/>
      <c r="AJ135" s="1218"/>
      <c r="AK135" s="1218"/>
      <c r="AL135" s="1218"/>
      <c r="AM135" s="1218"/>
      <c r="AN135" s="1234"/>
      <c r="AO135" s="1207"/>
      <c r="AP135" s="1218"/>
      <c r="AQ135" s="1218"/>
      <c r="AR135" s="1218"/>
      <c r="AS135" s="1218"/>
      <c r="AT135" s="1218"/>
      <c r="AU135" s="1234"/>
      <c r="AV135" s="1207"/>
      <c r="AW135" s="1218"/>
      <c r="AX135" s="1218"/>
      <c r="AY135" s="1218"/>
      <c r="AZ135" s="1218"/>
      <c r="BA135" s="1218"/>
      <c r="BB135" s="1234"/>
      <c r="BC135" s="1207"/>
      <c r="BD135" s="1218"/>
      <c r="BE135" s="1261"/>
      <c r="BF135" s="1268"/>
      <c r="BG135" s="1277"/>
      <c r="BH135" s="1286"/>
      <c r="BI135" s="1294"/>
      <c r="BJ135" s="1298"/>
      <c r="BK135" s="1305"/>
      <c r="BL135" s="1305"/>
      <c r="BM135" s="1305"/>
      <c r="BN135" s="1315"/>
    </row>
    <row r="136" spans="2:66" ht="20.25" customHeight="1">
      <c r="B136" s="1041"/>
      <c r="C136" s="1047"/>
      <c r="D136" s="1054"/>
      <c r="E136" s="1060"/>
      <c r="F136" s="1066"/>
      <c r="G136" s="1078"/>
      <c r="H136" s="1089"/>
      <c r="I136" s="1097"/>
      <c r="J136" s="1102">
        <f>G135</f>
        <v>0</v>
      </c>
      <c r="K136" s="1097"/>
      <c r="L136" s="1102">
        <f>M135</f>
        <v>0</v>
      </c>
      <c r="M136" s="1110"/>
      <c r="N136" s="1124"/>
      <c r="O136" s="1130"/>
      <c r="P136" s="1146"/>
      <c r="Q136" s="1146"/>
      <c r="R136" s="1089"/>
      <c r="S136" s="1152"/>
      <c r="T136" s="1157"/>
      <c r="U136" s="1157"/>
      <c r="V136" s="1157"/>
      <c r="W136" s="1168"/>
      <c r="X136" s="1177" t="s">
        <v>1148</v>
      </c>
      <c r="Y136" s="1184"/>
      <c r="Z136" s="1195"/>
      <c r="AA136" s="1206" t="str">
        <f>IF(AA135="","",VLOOKUP(AA135,'シフト記号表（従来型・ユニット型共通）'!$C$6:$L$47,10,FALSE))</f>
        <v/>
      </c>
      <c r="AB136" s="1217" t="str">
        <f>IF(AB135="","",VLOOKUP(AB135,'シフト記号表（従来型・ユニット型共通）'!$C$6:$L$47,10,FALSE))</f>
        <v/>
      </c>
      <c r="AC136" s="1217" t="str">
        <f>IF(AC135="","",VLOOKUP(AC135,'シフト記号表（従来型・ユニット型共通）'!$C$6:$L$47,10,FALSE))</f>
        <v/>
      </c>
      <c r="AD136" s="1217" t="str">
        <f>IF(AD135="","",VLOOKUP(AD135,'シフト記号表（従来型・ユニット型共通）'!$C$6:$L$47,10,FALSE))</f>
        <v/>
      </c>
      <c r="AE136" s="1217" t="str">
        <f>IF(AE135="","",VLOOKUP(AE135,'シフト記号表（従来型・ユニット型共通）'!$C$6:$L$47,10,FALSE))</f>
        <v/>
      </c>
      <c r="AF136" s="1217" t="str">
        <f>IF(AF135="","",VLOOKUP(AF135,'シフト記号表（従来型・ユニット型共通）'!$C$6:$L$47,10,FALSE))</f>
        <v/>
      </c>
      <c r="AG136" s="1233" t="str">
        <f>IF(AG135="","",VLOOKUP(AG135,'シフト記号表（従来型・ユニット型共通）'!$C$6:$L$47,10,FALSE))</f>
        <v/>
      </c>
      <c r="AH136" s="1206" t="str">
        <f>IF(AH135="","",VLOOKUP(AH135,'シフト記号表（従来型・ユニット型共通）'!$C$6:$L$47,10,FALSE))</f>
        <v/>
      </c>
      <c r="AI136" s="1217" t="str">
        <f>IF(AI135="","",VLOOKUP(AI135,'シフト記号表（従来型・ユニット型共通）'!$C$6:$L$47,10,FALSE))</f>
        <v/>
      </c>
      <c r="AJ136" s="1217" t="str">
        <f>IF(AJ135="","",VLOOKUP(AJ135,'シフト記号表（従来型・ユニット型共通）'!$C$6:$L$47,10,FALSE))</f>
        <v/>
      </c>
      <c r="AK136" s="1217" t="str">
        <f>IF(AK135="","",VLOOKUP(AK135,'シフト記号表（従来型・ユニット型共通）'!$C$6:$L$47,10,FALSE))</f>
        <v/>
      </c>
      <c r="AL136" s="1217" t="str">
        <f>IF(AL135="","",VLOOKUP(AL135,'シフト記号表（従来型・ユニット型共通）'!$C$6:$L$47,10,FALSE))</f>
        <v/>
      </c>
      <c r="AM136" s="1217" t="str">
        <f>IF(AM135="","",VLOOKUP(AM135,'シフト記号表（従来型・ユニット型共通）'!$C$6:$L$47,10,FALSE))</f>
        <v/>
      </c>
      <c r="AN136" s="1233" t="str">
        <f>IF(AN135="","",VLOOKUP(AN135,'シフト記号表（従来型・ユニット型共通）'!$C$6:$L$47,10,FALSE))</f>
        <v/>
      </c>
      <c r="AO136" s="1206" t="str">
        <f>IF(AO135="","",VLOOKUP(AO135,'シフト記号表（従来型・ユニット型共通）'!$C$6:$L$47,10,FALSE))</f>
        <v/>
      </c>
      <c r="AP136" s="1217" t="str">
        <f>IF(AP135="","",VLOOKUP(AP135,'シフト記号表（従来型・ユニット型共通）'!$C$6:$L$47,10,FALSE))</f>
        <v/>
      </c>
      <c r="AQ136" s="1217" t="str">
        <f>IF(AQ135="","",VLOOKUP(AQ135,'シフト記号表（従来型・ユニット型共通）'!$C$6:$L$47,10,FALSE))</f>
        <v/>
      </c>
      <c r="AR136" s="1217" t="str">
        <f>IF(AR135="","",VLOOKUP(AR135,'シフト記号表（従来型・ユニット型共通）'!$C$6:$L$47,10,FALSE))</f>
        <v/>
      </c>
      <c r="AS136" s="1217" t="str">
        <f>IF(AS135="","",VLOOKUP(AS135,'シフト記号表（従来型・ユニット型共通）'!$C$6:$L$47,10,FALSE))</f>
        <v/>
      </c>
      <c r="AT136" s="1217" t="str">
        <f>IF(AT135="","",VLOOKUP(AT135,'シフト記号表（従来型・ユニット型共通）'!$C$6:$L$47,10,FALSE))</f>
        <v/>
      </c>
      <c r="AU136" s="1233" t="str">
        <f>IF(AU135="","",VLOOKUP(AU135,'シフト記号表（従来型・ユニット型共通）'!$C$6:$L$47,10,FALSE))</f>
        <v/>
      </c>
      <c r="AV136" s="1206" t="str">
        <f>IF(AV135="","",VLOOKUP(AV135,'シフト記号表（従来型・ユニット型共通）'!$C$6:$L$47,10,FALSE))</f>
        <v/>
      </c>
      <c r="AW136" s="1217" t="str">
        <f>IF(AW135="","",VLOOKUP(AW135,'シフト記号表（従来型・ユニット型共通）'!$C$6:$L$47,10,FALSE))</f>
        <v/>
      </c>
      <c r="AX136" s="1217" t="str">
        <f>IF(AX135="","",VLOOKUP(AX135,'シフト記号表（従来型・ユニット型共通）'!$C$6:$L$47,10,FALSE))</f>
        <v/>
      </c>
      <c r="AY136" s="1217" t="str">
        <f>IF(AY135="","",VLOOKUP(AY135,'シフト記号表（従来型・ユニット型共通）'!$C$6:$L$47,10,FALSE))</f>
        <v/>
      </c>
      <c r="AZ136" s="1217" t="str">
        <f>IF(AZ135="","",VLOOKUP(AZ135,'シフト記号表（従来型・ユニット型共通）'!$C$6:$L$47,10,FALSE))</f>
        <v/>
      </c>
      <c r="BA136" s="1217" t="str">
        <f>IF(BA135="","",VLOOKUP(BA135,'シフト記号表（従来型・ユニット型共通）'!$C$6:$L$47,10,FALSE))</f>
        <v/>
      </c>
      <c r="BB136" s="1233" t="str">
        <f>IF(BB135="","",VLOOKUP(BB135,'シフト記号表（従来型・ユニット型共通）'!$C$6:$L$47,10,FALSE))</f>
        <v/>
      </c>
      <c r="BC136" s="1206" t="str">
        <f>IF(BC135="","",VLOOKUP(BC135,'シフト記号表（従来型・ユニット型共通）'!$C$6:$L$47,10,FALSE))</f>
        <v/>
      </c>
      <c r="BD136" s="1217" t="str">
        <f>IF(BD135="","",VLOOKUP(BD135,'シフト記号表（従来型・ユニット型共通）'!$C$6:$L$47,10,FALSE))</f>
        <v/>
      </c>
      <c r="BE136" s="1217" t="str">
        <f>IF(BE135="","",VLOOKUP(BE135,'シフト記号表（従来型・ユニット型共通）'!$C$6:$L$47,10,FALSE))</f>
        <v/>
      </c>
      <c r="BF136" s="1269">
        <f>IF($BI$3="４週",SUM(AA136:BB136),IF($BI$3="暦月",SUM(AA136:BE136),""))</f>
        <v>0</v>
      </c>
      <c r="BG136" s="1278"/>
      <c r="BH136" s="1287">
        <f>IF($BI$3="４週",BF136/4,IF($BI$3="暦月",(BF136/($BI$8/7)),""))</f>
        <v>0</v>
      </c>
      <c r="BI136" s="1278"/>
      <c r="BJ136" s="1299"/>
      <c r="BK136" s="1306"/>
      <c r="BL136" s="1306"/>
      <c r="BM136" s="1306"/>
      <c r="BN136" s="1316"/>
    </row>
    <row r="137" spans="2:66" ht="20.25" customHeight="1">
      <c r="B137" s="1040">
        <f>B135+1</f>
        <v>61</v>
      </c>
      <c r="C137" s="1048"/>
      <c r="D137" s="1055"/>
      <c r="E137" s="1060"/>
      <c r="F137" s="1066"/>
      <c r="G137" s="1077"/>
      <c r="H137" s="1088"/>
      <c r="I137" s="1095"/>
      <c r="J137" s="1100"/>
      <c r="K137" s="1095"/>
      <c r="L137" s="1100"/>
      <c r="M137" s="1109"/>
      <c r="N137" s="1123"/>
      <c r="O137" s="1129"/>
      <c r="P137" s="1145"/>
      <c r="Q137" s="1145"/>
      <c r="R137" s="1088"/>
      <c r="S137" s="1152"/>
      <c r="T137" s="1157"/>
      <c r="U137" s="1157"/>
      <c r="V137" s="1157"/>
      <c r="W137" s="1168"/>
      <c r="X137" s="1178" t="s">
        <v>1147</v>
      </c>
      <c r="Y137" s="1185"/>
      <c r="Z137" s="1196"/>
      <c r="AA137" s="1207"/>
      <c r="AB137" s="1218"/>
      <c r="AC137" s="1218"/>
      <c r="AD137" s="1218"/>
      <c r="AE137" s="1218"/>
      <c r="AF137" s="1218"/>
      <c r="AG137" s="1234"/>
      <c r="AH137" s="1207"/>
      <c r="AI137" s="1218"/>
      <c r="AJ137" s="1218"/>
      <c r="AK137" s="1218"/>
      <c r="AL137" s="1218"/>
      <c r="AM137" s="1218"/>
      <c r="AN137" s="1234"/>
      <c r="AO137" s="1207"/>
      <c r="AP137" s="1218"/>
      <c r="AQ137" s="1218"/>
      <c r="AR137" s="1218"/>
      <c r="AS137" s="1218"/>
      <c r="AT137" s="1218"/>
      <c r="AU137" s="1234"/>
      <c r="AV137" s="1207"/>
      <c r="AW137" s="1218"/>
      <c r="AX137" s="1218"/>
      <c r="AY137" s="1218"/>
      <c r="AZ137" s="1218"/>
      <c r="BA137" s="1218"/>
      <c r="BB137" s="1234"/>
      <c r="BC137" s="1207"/>
      <c r="BD137" s="1218"/>
      <c r="BE137" s="1261"/>
      <c r="BF137" s="1268"/>
      <c r="BG137" s="1277"/>
      <c r="BH137" s="1286"/>
      <c r="BI137" s="1294"/>
      <c r="BJ137" s="1298"/>
      <c r="BK137" s="1305"/>
      <c r="BL137" s="1305"/>
      <c r="BM137" s="1305"/>
      <c r="BN137" s="1315"/>
    </row>
    <row r="138" spans="2:66" ht="20.25" customHeight="1">
      <c r="B138" s="1041"/>
      <c r="C138" s="1047"/>
      <c r="D138" s="1054"/>
      <c r="E138" s="1060"/>
      <c r="F138" s="1066"/>
      <c r="G138" s="1078"/>
      <c r="H138" s="1089"/>
      <c r="I138" s="1097"/>
      <c r="J138" s="1102">
        <f>G137</f>
        <v>0</v>
      </c>
      <c r="K138" s="1097"/>
      <c r="L138" s="1102">
        <f>M137</f>
        <v>0</v>
      </c>
      <c r="M138" s="1110"/>
      <c r="N138" s="1124"/>
      <c r="O138" s="1130"/>
      <c r="P138" s="1146"/>
      <c r="Q138" s="1146"/>
      <c r="R138" s="1089"/>
      <c r="S138" s="1152"/>
      <c r="T138" s="1157"/>
      <c r="U138" s="1157"/>
      <c r="V138" s="1157"/>
      <c r="W138" s="1168"/>
      <c r="X138" s="1177" t="s">
        <v>1148</v>
      </c>
      <c r="Y138" s="1184"/>
      <c r="Z138" s="1195"/>
      <c r="AA138" s="1206" t="str">
        <f>IF(AA137="","",VLOOKUP(AA137,'シフト記号表（従来型・ユニット型共通）'!$C$6:$L$47,10,FALSE))</f>
        <v/>
      </c>
      <c r="AB138" s="1217" t="str">
        <f>IF(AB137="","",VLOOKUP(AB137,'シフト記号表（従来型・ユニット型共通）'!$C$6:$L$47,10,FALSE))</f>
        <v/>
      </c>
      <c r="AC138" s="1217" t="str">
        <f>IF(AC137="","",VLOOKUP(AC137,'シフト記号表（従来型・ユニット型共通）'!$C$6:$L$47,10,FALSE))</f>
        <v/>
      </c>
      <c r="AD138" s="1217" t="str">
        <f>IF(AD137="","",VLOOKUP(AD137,'シフト記号表（従来型・ユニット型共通）'!$C$6:$L$47,10,FALSE))</f>
        <v/>
      </c>
      <c r="AE138" s="1217" t="str">
        <f>IF(AE137="","",VLOOKUP(AE137,'シフト記号表（従来型・ユニット型共通）'!$C$6:$L$47,10,FALSE))</f>
        <v/>
      </c>
      <c r="AF138" s="1217" t="str">
        <f>IF(AF137="","",VLOOKUP(AF137,'シフト記号表（従来型・ユニット型共通）'!$C$6:$L$47,10,FALSE))</f>
        <v/>
      </c>
      <c r="AG138" s="1233" t="str">
        <f>IF(AG137="","",VLOOKUP(AG137,'シフト記号表（従来型・ユニット型共通）'!$C$6:$L$47,10,FALSE))</f>
        <v/>
      </c>
      <c r="AH138" s="1206" t="str">
        <f>IF(AH137="","",VLOOKUP(AH137,'シフト記号表（従来型・ユニット型共通）'!$C$6:$L$47,10,FALSE))</f>
        <v/>
      </c>
      <c r="AI138" s="1217" t="str">
        <f>IF(AI137="","",VLOOKUP(AI137,'シフト記号表（従来型・ユニット型共通）'!$C$6:$L$47,10,FALSE))</f>
        <v/>
      </c>
      <c r="AJ138" s="1217" t="str">
        <f>IF(AJ137="","",VLOOKUP(AJ137,'シフト記号表（従来型・ユニット型共通）'!$C$6:$L$47,10,FALSE))</f>
        <v/>
      </c>
      <c r="AK138" s="1217" t="str">
        <f>IF(AK137="","",VLOOKUP(AK137,'シフト記号表（従来型・ユニット型共通）'!$C$6:$L$47,10,FALSE))</f>
        <v/>
      </c>
      <c r="AL138" s="1217" t="str">
        <f>IF(AL137="","",VLOOKUP(AL137,'シフト記号表（従来型・ユニット型共通）'!$C$6:$L$47,10,FALSE))</f>
        <v/>
      </c>
      <c r="AM138" s="1217" t="str">
        <f>IF(AM137="","",VLOOKUP(AM137,'シフト記号表（従来型・ユニット型共通）'!$C$6:$L$47,10,FALSE))</f>
        <v/>
      </c>
      <c r="AN138" s="1233" t="str">
        <f>IF(AN137="","",VLOOKUP(AN137,'シフト記号表（従来型・ユニット型共通）'!$C$6:$L$47,10,FALSE))</f>
        <v/>
      </c>
      <c r="AO138" s="1206" t="str">
        <f>IF(AO137="","",VLOOKUP(AO137,'シフト記号表（従来型・ユニット型共通）'!$C$6:$L$47,10,FALSE))</f>
        <v/>
      </c>
      <c r="AP138" s="1217" t="str">
        <f>IF(AP137="","",VLOOKUP(AP137,'シフト記号表（従来型・ユニット型共通）'!$C$6:$L$47,10,FALSE))</f>
        <v/>
      </c>
      <c r="AQ138" s="1217" t="str">
        <f>IF(AQ137="","",VLOOKUP(AQ137,'シフト記号表（従来型・ユニット型共通）'!$C$6:$L$47,10,FALSE))</f>
        <v/>
      </c>
      <c r="AR138" s="1217" t="str">
        <f>IF(AR137="","",VLOOKUP(AR137,'シフト記号表（従来型・ユニット型共通）'!$C$6:$L$47,10,FALSE))</f>
        <v/>
      </c>
      <c r="AS138" s="1217" t="str">
        <f>IF(AS137="","",VLOOKUP(AS137,'シフト記号表（従来型・ユニット型共通）'!$C$6:$L$47,10,FALSE))</f>
        <v/>
      </c>
      <c r="AT138" s="1217" t="str">
        <f>IF(AT137="","",VLOOKUP(AT137,'シフト記号表（従来型・ユニット型共通）'!$C$6:$L$47,10,FALSE))</f>
        <v/>
      </c>
      <c r="AU138" s="1233" t="str">
        <f>IF(AU137="","",VLOOKUP(AU137,'シフト記号表（従来型・ユニット型共通）'!$C$6:$L$47,10,FALSE))</f>
        <v/>
      </c>
      <c r="AV138" s="1206" t="str">
        <f>IF(AV137="","",VLOOKUP(AV137,'シフト記号表（従来型・ユニット型共通）'!$C$6:$L$47,10,FALSE))</f>
        <v/>
      </c>
      <c r="AW138" s="1217" t="str">
        <f>IF(AW137="","",VLOOKUP(AW137,'シフト記号表（従来型・ユニット型共通）'!$C$6:$L$47,10,FALSE))</f>
        <v/>
      </c>
      <c r="AX138" s="1217" t="str">
        <f>IF(AX137="","",VLOOKUP(AX137,'シフト記号表（従来型・ユニット型共通）'!$C$6:$L$47,10,FALSE))</f>
        <v/>
      </c>
      <c r="AY138" s="1217" t="str">
        <f>IF(AY137="","",VLOOKUP(AY137,'シフト記号表（従来型・ユニット型共通）'!$C$6:$L$47,10,FALSE))</f>
        <v/>
      </c>
      <c r="AZ138" s="1217" t="str">
        <f>IF(AZ137="","",VLOOKUP(AZ137,'シフト記号表（従来型・ユニット型共通）'!$C$6:$L$47,10,FALSE))</f>
        <v/>
      </c>
      <c r="BA138" s="1217" t="str">
        <f>IF(BA137="","",VLOOKUP(BA137,'シフト記号表（従来型・ユニット型共通）'!$C$6:$L$47,10,FALSE))</f>
        <v/>
      </c>
      <c r="BB138" s="1233" t="str">
        <f>IF(BB137="","",VLOOKUP(BB137,'シフト記号表（従来型・ユニット型共通）'!$C$6:$L$47,10,FALSE))</f>
        <v/>
      </c>
      <c r="BC138" s="1206" t="str">
        <f>IF(BC137="","",VLOOKUP(BC137,'シフト記号表（従来型・ユニット型共通）'!$C$6:$L$47,10,FALSE))</f>
        <v/>
      </c>
      <c r="BD138" s="1217" t="str">
        <f>IF(BD137="","",VLOOKUP(BD137,'シフト記号表（従来型・ユニット型共通）'!$C$6:$L$47,10,FALSE))</f>
        <v/>
      </c>
      <c r="BE138" s="1217" t="str">
        <f>IF(BE137="","",VLOOKUP(BE137,'シフト記号表（従来型・ユニット型共通）'!$C$6:$L$47,10,FALSE))</f>
        <v/>
      </c>
      <c r="BF138" s="1269">
        <f>IF($BI$3="４週",SUM(AA138:BB138),IF($BI$3="暦月",SUM(AA138:BE138),""))</f>
        <v>0</v>
      </c>
      <c r="BG138" s="1278"/>
      <c r="BH138" s="1287">
        <f>IF($BI$3="４週",BF138/4,IF($BI$3="暦月",(BF138/($BI$8/7)),""))</f>
        <v>0</v>
      </c>
      <c r="BI138" s="1278"/>
      <c r="BJ138" s="1299"/>
      <c r="BK138" s="1306"/>
      <c r="BL138" s="1306"/>
      <c r="BM138" s="1306"/>
      <c r="BN138" s="1316"/>
    </row>
    <row r="139" spans="2:66" ht="20.25" customHeight="1">
      <c r="B139" s="1040">
        <f>B137+1</f>
        <v>62</v>
      </c>
      <c r="C139" s="1048"/>
      <c r="D139" s="1055"/>
      <c r="E139" s="1060"/>
      <c r="F139" s="1066"/>
      <c r="G139" s="1077"/>
      <c r="H139" s="1088"/>
      <c r="I139" s="1095"/>
      <c r="J139" s="1100"/>
      <c r="K139" s="1095"/>
      <c r="L139" s="1100"/>
      <c r="M139" s="1109"/>
      <c r="N139" s="1123"/>
      <c r="O139" s="1129"/>
      <c r="P139" s="1145"/>
      <c r="Q139" s="1145"/>
      <c r="R139" s="1088"/>
      <c r="S139" s="1152"/>
      <c r="T139" s="1157"/>
      <c r="U139" s="1157"/>
      <c r="V139" s="1157"/>
      <c r="W139" s="1168"/>
      <c r="X139" s="1178" t="s">
        <v>1147</v>
      </c>
      <c r="Y139" s="1185"/>
      <c r="Z139" s="1196"/>
      <c r="AA139" s="1207"/>
      <c r="AB139" s="1218"/>
      <c r="AC139" s="1218"/>
      <c r="AD139" s="1218"/>
      <c r="AE139" s="1218"/>
      <c r="AF139" s="1218"/>
      <c r="AG139" s="1234"/>
      <c r="AH139" s="1207"/>
      <c r="AI139" s="1218"/>
      <c r="AJ139" s="1218"/>
      <c r="AK139" s="1218"/>
      <c r="AL139" s="1218"/>
      <c r="AM139" s="1218"/>
      <c r="AN139" s="1234"/>
      <c r="AO139" s="1207"/>
      <c r="AP139" s="1218"/>
      <c r="AQ139" s="1218"/>
      <c r="AR139" s="1218"/>
      <c r="AS139" s="1218"/>
      <c r="AT139" s="1218"/>
      <c r="AU139" s="1234"/>
      <c r="AV139" s="1207"/>
      <c r="AW139" s="1218"/>
      <c r="AX139" s="1218"/>
      <c r="AY139" s="1218"/>
      <c r="AZ139" s="1218"/>
      <c r="BA139" s="1218"/>
      <c r="BB139" s="1234"/>
      <c r="BC139" s="1207"/>
      <c r="BD139" s="1218"/>
      <c r="BE139" s="1261"/>
      <c r="BF139" s="1268"/>
      <c r="BG139" s="1277"/>
      <c r="BH139" s="1286"/>
      <c r="BI139" s="1294"/>
      <c r="BJ139" s="1298"/>
      <c r="BK139" s="1305"/>
      <c r="BL139" s="1305"/>
      <c r="BM139" s="1305"/>
      <c r="BN139" s="1315"/>
    </row>
    <row r="140" spans="2:66" ht="20.25" customHeight="1">
      <c r="B140" s="1041"/>
      <c r="C140" s="1047"/>
      <c r="D140" s="1054"/>
      <c r="E140" s="1060"/>
      <c r="F140" s="1066"/>
      <c r="G140" s="1078"/>
      <c r="H140" s="1089"/>
      <c r="I140" s="1097"/>
      <c r="J140" s="1102">
        <f>G139</f>
        <v>0</v>
      </c>
      <c r="K140" s="1097"/>
      <c r="L140" s="1102">
        <f>M139</f>
        <v>0</v>
      </c>
      <c r="M140" s="1110"/>
      <c r="N140" s="1124"/>
      <c r="O140" s="1130"/>
      <c r="P140" s="1146"/>
      <c r="Q140" s="1146"/>
      <c r="R140" s="1089"/>
      <c r="S140" s="1152"/>
      <c r="T140" s="1157"/>
      <c r="U140" s="1157"/>
      <c r="V140" s="1157"/>
      <c r="W140" s="1168"/>
      <c r="X140" s="1177" t="s">
        <v>1148</v>
      </c>
      <c r="Y140" s="1184"/>
      <c r="Z140" s="1195"/>
      <c r="AA140" s="1206" t="str">
        <f>IF(AA139="","",VLOOKUP(AA139,'シフト記号表（従来型・ユニット型共通）'!$C$6:$L$47,10,FALSE))</f>
        <v/>
      </c>
      <c r="AB140" s="1217" t="str">
        <f>IF(AB139="","",VLOOKUP(AB139,'シフト記号表（従来型・ユニット型共通）'!$C$6:$L$47,10,FALSE))</f>
        <v/>
      </c>
      <c r="AC140" s="1217" t="str">
        <f>IF(AC139="","",VLOOKUP(AC139,'シフト記号表（従来型・ユニット型共通）'!$C$6:$L$47,10,FALSE))</f>
        <v/>
      </c>
      <c r="AD140" s="1217" t="str">
        <f>IF(AD139="","",VLOOKUP(AD139,'シフト記号表（従来型・ユニット型共通）'!$C$6:$L$47,10,FALSE))</f>
        <v/>
      </c>
      <c r="AE140" s="1217" t="str">
        <f>IF(AE139="","",VLOOKUP(AE139,'シフト記号表（従来型・ユニット型共通）'!$C$6:$L$47,10,FALSE))</f>
        <v/>
      </c>
      <c r="AF140" s="1217" t="str">
        <f>IF(AF139="","",VLOOKUP(AF139,'シフト記号表（従来型・ユニット型共通）'!$C$6:$L$47,10,FALSE))</f>
        <v/>
      </c>
      <c r="AG140" s="1233" t="str">
        <f>IF(AG139="","",VLOOKUP(AG139,'シフト記号表（従来型・ユニット型共通）'!$C$6:$L$47,10,FALSE))</f>
        <v/>
      </c>
      <c r="AH140" s="1206" t="str">
        <f>IF(AH139="","",VLOOKUP(AH139,'シフト記号表（従来型・ユニット型共通）'!$C$6:$L$47,10,FALSE))</f>
        <v/>
      </c>
      <c r="AI140" s="1217" t="str">
        <f>IF(AI139="","",VLOOKUP(AI139,'シフト記号表（従来型・ユニット型共通）'!$C$6:$L$47,10,FALSE))</f>
        <v/>
      </c>
      <c r="AJ140" s="1217" t="str">
        <f>IF(AJ139="","",VLOOKUP(AJ139,'シフト記号表（従来型・ユニット型共通）'!$C$6:$L$47,10,FALSE))</f>
        <v/>
      </c>
      <c r="AK140" s="1217" t="str">
        <f>IF(AK139="","",VLOOKUP(AK139,'シフト記号表（従来型・ユニット型共通）'!$C$6:$L$47,10,FALSE))</f>
        <v/>
      </c>
      <c r="AL140" s="1217" t="str">
        <f>IF(AL139="","",VLOOKUP(AL139,'シフト記号表（従来型・ユニット型共通）'!$C$6:$L$47,10,FALSE))</f>
        <v/>
      </c>
      <c r="AM140" s="1217" t="str">
        <f>IF(AM139="","",VLOOKUP(AM139,'シフト記号表（従来型・ユニット型共通）'!$C$6:$L$47,10,FALSE))</f>
        <v/>
      </c>
      <c r="AN140" s="1233" t="str">
        <f>IF(AN139="","",VLOOKUP(AN139,'シフト記号表（従来型・ユニット型共通）'!$C$6:$L$47,10,FALSE))</f>
        <v/>
      </c>
      <c r="AO140" s="1206" t="str">
        <f>IF(AO139="","",VLOOKUP(AO139,'シフト記号表（従来型・ユニット型共通）'!$C$6:$L$47,10,FALSE))</f>
        <v/>
      </c>
      <c r="AP140" s="1217" t="str">
        <f>IF(AP139="","",VLOOKUP(AP139,'シフト記号表（従来型・ユニット型共通）'!$C$6:$L$47,10,FALSE))</f>
        <v/>
      </c>
      <c r="AQ140" s="1217" t="str">
        <f>IF(AQ139="","",VLOOKUP(AQ139,'シフト記号表（従来型・ユニット型共通）'!$C$6:$L$47,10,FALSE))</f>
        <v/>
      </c>
      <c r="AR140" s="1217" t="str">
        <f>IF(AR139="","",VLOOKUP(AR139,'シフト記号表（従来型・ユニット型共通）'!$C$6:$L$47,10,FALSE))</f>
        <v/>
      </c>
      <c r="AS140" s="1217" t="str">
        <f>IF(AS139="","",VLOOKUP(AS139,'シフト記号表（従来型・ユニット型共通）'!$C$6:$L$47,10,FALSE))</f>
        <v/>
      </c>
      <c r="AT140" s="1217" t="str">
        <f>IF(AT139="","",VLOOKUP(AT139,'シフト記号表（従来型・ユニット型共通）'!$C$6:$L$47,10,FALSE))</f>
        <v/>
      </c>
      <c r="AU140" s="1233" t="str">
        <f>IF(AU139="","",VLOOKUP(AU139,'シフト記号表（従来型・ユニット型共通）'!$C$6:$L$47,10,FALSE))</f>
        <v/>
      </c>
      <c r="AV140" s="1206" t="str">
        <f>IF(AV139="","",VLOOKUP(AV139,'シフト記号表（従来型・ユニット型共通）'!$C$6:$L$47,10,FALSE))</f>
        <v/>
      </c>
      <c r="AW140" s="1217" t="str">
        <f>IF(AW139="","",VLOOKUP(AW139,'シフト記号表（従来型・ユニット型共通）'!$C$6:$L$47,10,FALSE))</f>
        <v/>
      </c>
      <c r="AX140" s="1217" t="str">
        <f>IF(AX139="","",VLOOKUP(AX139,'シフト記号表（従来型・ユニット型共通）'!$C$6:$L$47,10,FALSE))</f>
        <v/>
      </c>
      <c r="AY140" s="1217" t="str">
        <f>IF(AY139="","",VLOOKUP(AY139,'シフト記号表（従来型・ユニット型共通）'!$C$6:$L$47,10,FALSE))</f>
        <v/>
      </c>
      <c r="AZ140" s="1217" t="str">
        <f>IF(AZ139="","",VLOOKUP(AZ139,'シフト記号表（従来型・ユニット型共通）'!$C$6:$L$47,10,FALSE))</f>
        <v/>
      </c>
      <c r="BA140" s="1217" t="str">
        <f>IF(BA139="","",VLOOKUP(BA139,'シフト記号表（従来型・ユニット型共通）'!$C$6:$L$47,10,FALSE))</f>
        <v/>
      </c>
      <c r="BB140" s="1233" t="str">
        <f>IF(BB139="","",VLOOKUP(BB139,'シフト記号表（従来型・ユニット型共通）'!$C$6:$L$47,10,FALSE))</f>
        <v/>
      </c>
      <c r="BC140" s="1206" t="str">
        <f>IF(BC139="","",VLOOKUP(BC139,'シフト記号表（従来型・ユニット型共通）'!$C$6:$L$47,10,FALSE))</f>
        <v/>
      </c>
      <c r="BD140" s="1217" t="str">
        <f>IF(BD139="","",VLOOKUP(BD139,'シフト記号表（従来型・ユニット型共通）'!$C$6:$L$47,10,FALSE))</f>
        <v/>
      </c>
      <c r="BE140" s="1217" t="str">
        <f>IF(BE139="","",VLOOKUP(BE139,'シフト記号表（従来型・ユニット型共通）'!$C$6:$L$47,10,FALSE))</f>
        <v/>
      </c>
      <c r="BF140" s="1269">
        <f>IF($BI$3="４週",SUM(AA140:BB140),IF($BI$3="暦月",SUM(AA140:BE140),""))</f>
        <v>0</v>
      </c>
      <c r="BG140" s="1278"/>
      <c r="BH140" s="1287">
        <f>IF($BI$3="４週",BF140/4,IF($BI$3="暦月",(BF140/($BI$8/7)),""))</f>
        <v>0</v>
      </c>
      <c r="BI140" s="1278"/>
      <c r="BJ140" s="1299"/>
      <c r="BK140" s="1306"/>
      <c r="BL140" s="1306"/>
      <c r="BM140" s="1306"/>
      <c r="BN140" s="1316"/>
    </row>
    <row r="141" spans="2:66" ht="20.25" customHeight="1">
      <c r="B141" s="1040">
        <f>B139+1</f>
        <v>63</v>
      </c>
      <c r="C141" s="1048"/>
      <c r="D141" s="1055"/>
      <c r="E141" s="1060"/>
      <c r="F141" s="1066"/>
      <c r="G141" s="1077"/>
      <c r="H141" s="1088"/>
      <c r="I141" s="1095"/>
      <c r="J141" s="1100"/>
      <c r="K141" s="1095"/>
      <c r="L141" s="1100"/>
      <c r="M141" s="1109"/>
      <c r="N141" s="1123"/>
      <c r="O141" s="1129"/>
      <c r="P141" s="1145"/>
      <c r="Q141" s="1145"/>
      <c r="R141" s="1088"/>
      <c r="S141" s="1152"/>
      <c r="T141" s="1157"/>
      <c r="U141" s="1157"/>
      <c r="V141" s="1157"/>
      <c r="W141" s="1168"/>
      <c r="X141" s="1178" t="s">
        <v>1147</v>
      </c>
      <c r="Y141" s="1185"/>
      <c r="Z141" s="1196"/>
      <c r="AA141" s="1207"/>
      <c r="AB141" s="1218"/>
      <c r="AC141" s="1218"/>
      <c r="AD141" s="1218"/>
      <c r="AE141" s="1218"/>
      <c r="AF141" s="1218"/>
      <c r="AG141" s="1234"/>
      <c r="AH141" s="1207"/>
      <c r="AI141" s="1218"/>
      <c r="AJ141" s="1218"/>
      <c r="AK141" s="1218"/>
      <c r="AL141" s="1218"/>
      <c r="AM141" s="1218"/>
      <c r="AN141" s="1234"/>
      <c r="AO141" s="1207"/>
      <c r="AP141" s="1218"/>
      <c r="AQ141" s="1218"/>
      <c r="AR141" s="1218"/>
      <c r="AS141" s="1218"/>
      <c r="AT141" s="1218"/>
      <c r="AU141" s="1234"/>
      <c r="AV141" s="1207"/>
      <c r="AW141" s="1218"/>
      <c r="AX141" s="1218"/>
      <c r="AY141" s="1218"/>
      <c r="AZ141" s="1218"/>
      <c r="BA141" s="1218"/>
      <c r="BB141" s="1234"/>
      <c r="BC141" s="1207"/>
      <c r="BD141" s="1218"/>
      <c r="BE141" s="1261"/>
      <c r="BF141" s="1268"/>
      <c r="BG141" s="1277"/>
      <c r="BH141" s="1286"/>
      <c r="BI141" s="1294"/>
      <c r="BJ141" s="1298"/>
      <c r="BK141" s="1305"/>
      <c r="BL141" s="1305"/>
      <c r="BM141" s="1305"/>
      <c r="BN141" s="1315"/>
    </row>
    <row r="142" spans="2:66" ht="20.25" customHeight="1">
      <c r="B142" s="1041"/>
      <c r="C142" s="1047"/>
      <c r="D142" s="1054"/>
      <c r="E142" s="1060"/>
      <c r="F142" s="1066"/>
      <c r="G142" s="1078"/>
      <c r="H142" s="1089"/>
      <c r="I142" s="1097"/>
      <c r="J142" s="1102">
        <f>G141</f>
        <v>0</v>
      </c>
      <c r="K142" s="1097"/>
      <c r="L142" s="1102">
        <f>M141</f>
        <v>0</v>
      </c>
      <c r="M142" s="1110"/>
      <c r="N142" s="1124"/>
      <c r="O142" s="1130"/>
      <c r="P142" s="1146"/>
      <c r="Q142" s="1146"/>
      <c r="R142" s="1089"/>
      <c r="S142" s="1152"/>
      <c r="T142" s="1157"/>
      <c r="U142" s="1157"/>
      <c r="V142" s="1157"/>
      <c r="W142" s="1168"/>
      <c r="X142" s="1177" t="s">
        <v>1148</v>
      </c>
      <c r="Y142" s="1184"/>
      <c r="Z142" s="1195"/>
      <c r="AA142" s="1206" t="str">
        <f>IF(AA141="","",VLOOKUP(AA141,'シフト記号表（従来型・ユニット型共通）'!$C$6:$L$47,10,FALSE))</f>
        <v/>
      </c>
      <c r="AB142" s="1217" t="str">
        <f>IF(AB141="","",VLOOKUP(AB141,'シフト記号表（従来型・ユニット型共通）'!$C$6:$L$47,10,FALSE))</f>
        <v/>
      </c>
      <c r="AC142" s="1217" t="str">
        <f>IF(AC141="","",VLOOKUP(AC141,'シフト記号表（従来型・ユニット型共通）'!$C$6:$L$47,10,FALSE))</f>
        <v/>
      </c>
      <c r="AD142" s="1217" t="str">
        <f>IF(AD141="","",VLOOKUP(AD141,'シフト記号表（従来型・ユニット型共通）'!$C$6:$L$47,10,FALSE))</f>
        <v/>
      </c>
      <c r="AE142" s="1217" t="str">
        <f>IF(AE141="","",VLOOKUP(AE141,'シフト記号表（従来型・ユニット型共通）'!$C$6:$L$47,10,FALSE))</f>
        <v/>
      </c>
      <c r="AF142" s="1217" t="str">
        <f>IF(AF141="","",VLOOKUP(AF141,'シフト記号表（従来型・ユニット型共通）'!$C$6:$L$47,10,FALSE))</f>
        <v/>
      </c>
      <c r="AG142" s="1233" t="str">
        <f>IF(AG141="","",VLOOKUP(AG141,'シフト記号表（従来型・ユニット型共通）'!$C$6:$L$47,10,FALSE))</f>
        <v/>
      </c>
      <c r="AH142" s="1206" t="str">
        <f>IF(AH141="","",VLOOKUP(AH141,'シフト記号表（従来型・ユニット型共通）'!$C$6:$L$47,10,FALSE))</f>
        <v/>
      </c>
      <c r="AI142" s="1217" t="str">
        <f>IF(AI141="","",VLOOKUP(AI141,'シフト記号表（従来型・ユニット型共通）'!$C$6:$L$47,10,FALSE))</f>
        <v/>
      </c>
      <c r="AJ142" s="1217" t="str">
        <f>IF(AJ141="","",VLOOKUP(AJ141,'シフト記号表（従来型・ユニット型共通）'!$C$6:$L$47,10,FALSE))</f>
        <v/>
      </c>
      <c r="AK142" s="1217" t="str">
        <f>IF(AK141="","",VLOOKUP(AK141,'シフト記号表（従来型・ユニット型共通）'!$C$6:$L$47,10,FALSE))</f>
        <v/>
      </c>
      <c r="AL142" s="1217" t="str">
        <f>IF(AL141="","",VLOOKUP(AL141,'シフト記号表（従来型・ユニット型共通）'!$C$6:$L$47,10,FALSE))</f>
        <v/>
      </c>
      <c r="AM142" s="1217" t="str">
        <f>IF(AM141="","",VLOOKUP(AM141,'シフト記号表（従来型・ユニット型共通）'!$C$6:$L$47,10,FALSE))</f>
        <v/>
      </c>
      <c r="AN142" s="1233" t="str">
        <f>IF(AN141="","",VLOOKUP(AN141,'シフト記号表（従来型・ユニット型共通）'!$C$6:$L$47,10,FALSE))</f>
        <v/>
      </c>
      <c r="AO142" s="1206" t="str">
        <f>IF(AO141="","",VLOOKUP(AO141,'シフト記号表（従来型・ユニット型共通）'!$C$6:$L$47,10,FALSE))</f>
        <v/>
      </c>
      <c r="AP142" s="1217" t="str">
        <f>IF(AP141="","",VLOOKUP(AP141,'シフト記号表（従来型・ユニット型共通）'!$C$6:$L$47,10,FALSE))</f>
        <v/>
      </c>
      <c r="AQ142" s="1217" t="str">
        <f>IF(AQ141="","",VLOOKUP(AQ141,'シフト記号表（従来型・ユニット型共通）'!$C$6:$L$47,10,FALSE))</f>
        <v/>
      </c>
      <c r="AR142" s="1217" t="str">
        <f>IF(AR141="","",VLOOKUP(AR141,'シフト記号表（従来型・ユニット型共通）'!$C$6:$L$47,10,FALSE))</f>
        <v/>
      </c>
      <c r="AS142" s="1217" t="str">
        <f>IF(AS141="","",VLOOKUP(AS141,'シフト記号表（従来型・ユニット型共通）'!$C$6:$L$47,10,FALSE))</f>
        <v/>
      </c>
      <c r="AT142" s="1217" t="str">
        <f>IF(AT141="","",VLOOKUP(AT141,'シフト記号表（従来型・ユニット型共通）'!$C$6:$L$47,10,FALSE))</f>
        <v/>
      </c>
      <c r="AU142" s="1233" t="str">
        <f>IF(AU141="","",VLOOKUP(AU141,'シフト記号表（従来型・ユニット型共通）'!$C$6:$L$47,10,FALSE))</f>
        <v/>
      </c>
      <c r="AV142" s="1206" t="str">
        <f>IF(AV141="","",VLOOKUP(AV141,'シフト記号表（従来型・ユニット型共通）'!$C$6:$L$47,10,FALSE))</f>
        <v/>
      </c>
      <c r="AW142" s="1217" t="str">
        <f>IF(AW141="","",VLOOKUP(AW141,'シフト記号表（従来型・ユニット型共通）'!$C$6:$L$47,10,FALSE))</f>
        <v/>
      </c>
      <c r="AX142" s="1217" t="str">
        <f>IF(AX141="","",VLOOKUP(AX141,'シフト記号表（従来型・ユニット型共通）'!$C$6:$L$47,10,FALSE))</f>
        <v/>
      </c>
      <c r="AY142" s="1217" t="str">
        <f>IF(AY141="","",VLOOKUP(AY141,'シフト記号表（従来型・ユニット型共通）'!$C$6:$L$47,10,FALSE))</f>
        <v/>
      </c>
      <c r="AZ142" s="1217" t="str">
        <f>IF(AZ141="","",VLOOKUP(AZ141,'シフト記号表（従来型・ユニット型共通）'!$C$6:$L$47,10,FALSE))</f>
        <v/>
      </c>
      <c r="BA142" s="1217" t="str">
        <f>IF(BA141="","",VLOOKUP(BA141,'シフト記号表（従来型・ユニット型共通）'!$C$6:$L$47,10,FALSE))</f>
        <v/>
      </c>
      <c r="BB142" s="1233" t="str">
        <f>IF(BB141="","",VLOOKUP(BB141,'シフト記号表（従来型・ユニット型共通）'!$C$6:$L$47,10,FALSE))</f>
        <v/>
      </c>
      <c r="BC142" s="1206" t="str">
        <f>IF(BC141="","",VLOOKUP(BC141,'シフト記号表（従来型・ユニット型共通）'!$C$6:$L$47,10,FALSE))</f>
        <v/>
      </c>
      <c r="BD142" s="1217" t="str">
        <f>IF(BD141="","",VLOOKUP(BD141,'シフト記号表（従来型・ユニット型共通）'!$C$6:$L$47,10,FALSE))</f>
        <v/>
      </c>
      <c r="BE142" s="1217" t="str">
        <f>IF(BE141="","",VLOOKUP(BE141,'シフト記号表（従来型・ユニット型共通）'!$C$6:$L$47,10,FALSE))</f>
        <v/>
      </c>
      <c r="BF142" s="1269">
        <f>IF($BI$3="４週",SUM(AA142:BB142),IF($BI$3="暦月",SUM(AA142:BE142),""))</f>
        <v>0</v>
      </c>
      <c r="BG142" s="1278"/>
      <c r="BH142" s="1287">
        <f>IF($BI$3="４週",BF142/4,IF($BI$3="暦月",(BF142/($BI$8/7)),""))</f>
        <v>0</v>
      </c>
      <c r="BI142" s="1278"/>
      <c r="BJ142" s="1299"/>
      <c r="BK142" s="1306"/>
      <c r="BL142" s="1306"/>
      <c r="BM142" s="1306"/>
      <c r="BN142" s="1316"/>
    </row>
    <row r="143" spans="2:66" ht="20.25" customHeight="1">
      <c r="B143" s="1040">
        <f>B141+1</f>
        <v>64</v>
      </c>
      <c r="C143" s="1048"/>
      <c r="D143" s="1055"/>
      <c r="E143" s="1060"/>
      <c r="F143" s="1066"/>
      <c r="G143" s="1077"/>
      <c r="H143" s="1088"/>
      <c r="I143" s="1095"/>
      <c r="J143" s="1100"/>
      <c r="K143" s="1095"/>
      <c r="L143" s="1100"/>
      <c r="M143" s="1109"/>
      <c r="N143" s="1123"/>
      <c r="O143" s="1129"/>
      <c r="P143" s="1145"/>
      <c r="Q143" s="1145"/>
      <c r="R143" s="1088"/>
      <c r="S143" s="1152"/>
      <c r="T143" s="1157"/>
      <c r="U143" s="1157"/>
      <c r="V143" s="1157"/>
      <c r="W143" s="1168"/>
      <c r="X143" s="1178" t="s">
        <v>1147</v>
      </c>
      <c r="Y143" s="1185"/>
      <c r="Z143" s="1196"/>
      <c r="AA143" s="1207"/>
      <c r="AB143" s="1218"/>
      <c r="AC143" s="1218"/>
      <c r="AD143" s="1218"/>
      <c r="AE143" s="1218"/>
      <c r="AF143" s="1218"/>
      <c r="AG143" s="1234"/>
      <c r="AH143" s="1207"/>
      <c r="AI143" s="1218"/>
      <c r="AJ143" s="1218"/>
      <c r="AK143" s="1218"/>
      <c r="AL143" s="1218"/>
      <c r="AM143" s="1218"/>
      <c r="AN143" s="1234"/>
      <c r="AO143" s="1207"/>
      <c r="AP143" s="1218"/>
      <c r="AQ143" s="1218"/>
      <c r="AR143" s="1218"/>
      <c r="AS143" s="1218"/>
      <c r="AT143" s="1218"/>
      <c r="AU143" s="1234"/>
      <c r="AV143" s="1207"/>
      <c r="AW143" s="1218"/>
      <c r="AX143" s="1218"/>
      <c r="AY143" s="1218"/>
      <c r="AZ143" s="1218"/>
      <c r="BA143" s="1218"/>
      <c r="BB143" s="1234"/>
      <c r="BC143" s="1207"/>
      <c r="BD143" s="1218"/>
      <c r="BE143" s="1261"/>
      <c r="BF143" s="1268"/>
      <c r="BG143" s="1277"/>
      <c r="BH143" s="1286"/>
      <c r="BI143" s="1294"/>
      <c r="BJ143" s="1298"/>
      <c r="BK143" s="1305"/>
      <c r="BL143" s="1305"/>
      <c r="BM143" s="1305"/>
      <c r="BN143" s="1315"/>
    </row>
    <row r="144" spans="2:66" ht="20.25" customHeight="1">
      <c r="B144" s="1041"/>
      <c r="C144" s="1047"/>
      <c r="D144" s="1054"/>
      <c r="E144" s="1060"/>
      <c r="F144" s="1066"/>
      <c r="G144" s="1078"/>
      <c r="H144" s="1089"/>
      <c r="I144" s="1097"/>
      <c r="J144" s="1102">
        <f>G143</f>
        <v>0</v>
      </c>
      <c r="K144" s="1097"/>
      <c r="L144" s="1102">
        <f>M143</f>
        <v>0</v>
      </c>
      <c r="M144" s="1110"/>
      <c r="N144" s="1124"/>
      <c r="O144" s="1130"/>
      <c r="P144" s="1146"/>
      <c r="Q144" s="1146"/>
      <c r="R144" s="1089"/>
      <c r="S144" s="1152"/>
      <c r="T144" s="1157"/>
      <c r="U144" s="1157"/>
      <c r="V144" s="1157"/>
      <c r="W144" s="1168"/>
      <c r="X144" s="1177" t="s">
        <v>1148</v>
      </c>
      <c r="Y144" s="1184"/>
      <c r="Z144" s="1195"/>
      <c r="AA144" s="1206" t="str">
        <f>IF(AA143="","",VLOOKUP(AA143,'シフト記号表（従来型・ユニット型共通）'!$C$6:$L$47,10,FALSE))</f>
        <v/>
      </c>
      <c r="AB144" s="1217" t="str">
        <f>IF(AB143="","",VLOOKUP(AB143,'シフト記号表（従来型・ユニット型共通）'!$C$6:$L$47,10,FALSE))</f>
        <v/>
      </c>
      <c r="AC144" s="1217" t="str">
        <f>IF(AC143="","",VLOOKUP(AC143,'シフト記号表（従来型・ユニット型共通）'!$C$6:$L$47,10,FALSE))</f>
        <v/>
      </c>
      <c r="AD144" s="1217" t="str">
        <f>IF(AD143="","",VLOOKUP(AD143,'シフト記号表（従来型・ユニット型共通）'!$C$6:$L$47,10,FALSE))</f>
        <v/>
      </c>
      <c r="AE144" s="1217" t="str">
        <f>IF(AE143="","",VLOOKUP(AE143,'シフト記号表（従来型・ユニット型共通）'!$C$6:$L$47,10,FALSE))</f>
        <v/>
      </c>
      <c r="AF144" s="1217" t="str">
        <f>IF(AF143="","",VLOOKUP(AF143,'シフト記号表（従来型・ユニット型共通）'!$C$6:$L$47,10,FALSE))</f>
        <v/>
      </c>
      <c r="AG144" s="1233" t="str">
        <f>IF(AG143="","",VLOOKUP(AG143,'シフト記号表（従来型・ユニット型共通）'!$C$6:$L$47,10,FALSE))</f>
        <v/>
      </c>
      <c r="AH144" s="1206" t="str">
        <f>IF(AH143="","",VLOOKUP(AH143,'シフト記号表（従来型・ユニット型共通）'!$C$6:$L$47,10,FALSE))</f>
        <v/>
      </c>
      <c r="AI144" s="1217" t="str">
        <f>IF(AI143="","",VLOOKUP(AI143,'シフト記号表（従来型・ユニット型共通）'!$C$6:$L$47,10,FALSE))</f>
        <v/>
      </c>
      <c r="AJ144" s="1217" t="str">
        <f>IF(AJ143="","",VLOOKUP(AJ143,'シフト記号表（従来型・ユニット型共通）'!$C$6:$L$47,10,FALSE))</f>
        <v/>
      </c>
      <c r="AK144" s="1217" t="str">
        <f>IF(AK143="","",VLOOKUP(AK143,'シフト記号表（従来型・ユニット型共通）'!$C$6:$L$47,10,FALSE))</f>
        <v/>
      </c>
      <c r="AL144" s="1217" t="str">
        <f>IF(AL143="","",VLOOKUP(AL143,'シフト記号表（従来型・ユニット型共通）'!$C$6:$L$47,10,FALSE))</f>
        <v/>
      </c>
      <c r="AM144" s="1217" t="str">
        <f>IF(AM143="","",VLOOKUP(AM143,'シフト記号表（従来型・ユニット型共通）'!$C$6:$L$47,10,FALSE))</f>
        <v/>
      </c>
      <c r="AN144" s="1233" t="str">
        <f>IF(AN143="","",VLOOKUP(AN143,'シフト記号表（従来型・ユニット型共通）'!$C$6:$L$47,10,FALSE))</f>
        <v/>
      </c>
      <c r="AO144" s="1206" t="str">
        <f>IF(AO143="","",VLOOKUP(AO143,'シフト記号表（従来型・ユニット型共通）'!$C$6:$L$47,10,FALSE))</f>
        <v/>
      </c>
      <c r="AP144" s="1217" t="str">
        <f>IF(AP143="","",VLOOKUP(AP143,'シフト記号表（従来型・ユニット型共通）'!$C$6:$L$47,10,FALSE))</f>
        <v/>
      </c>
      <c r="AQ144" s="1217" t="str">
        <f>IF(AQ143="","",VLOOKUP(AQ143,'シフト記号表（従来型・ユニット型共通）'!$C$6:$L$47,10,FALSE))</f>
        <v/>
      </c>
      <c r="AR144" s="1217" t="str">
        <f>IF(AR143="","",VLOOKUP(AR143,'シフト記号表（従来型・ユニット型共通）'!$C$6:$L$47,10,FALSE))</f>
        <v/>
      </c>
      <c r="AS144" s="1217" t="str">
        <f>IF(AS143="","",VLOOKUP(AS143,'シフト記号表（従来型・ユニット型共通）'!$C$6:$L$47,10,FALSE))</f>
        <v/>
      </c>
      <c r="AT144" s="1217" t="str">
        <f>IF(AT143="","",VLOOKUP(AT143,'シフト記号表（従来型・ユニット型共通）'!$C$6:$L$47,10,FALSE))</f>
        <v/>
      </c>
      <c r="AU144" s="1233" t="str">
        <f>IF(AU143="","",VLOOKUP(AU143,'シフト記号表（従来型・ユニット型共通）'!$C$6:$L$47,10,FALSE))</f>
        <v/>
      </c>
      <c r="AV144" s="1206" t="str">
        <f>IF(AV143="","",VLOOKUP(AV143,'シフト記号表（従来型・ユニット型共通）'!$C$6:$L$47,10,FALSE))</f>
        <v/>
      </c>
      <c r="AW144" s="1217" t="str">
        <f>IF(AW143="","",VLOOKUP(AW143,'シフト記号表（従来型・ユニット型共通）'!$C$6:$L$47,10,FALSE))</f>
        <v/>
      </c>
      <c r="AX144" s="1217" t="str">
        <f>IF(AX143="","",VLOOKUP(AX143,'シフト記号表（従来型・ユニット型共通）'!$C$6:$L$47,10,FALSE))</f>
        <v/>
      </c>
      <c r="AY144" s="1217" t="str">
        <f>IF(AY143="","",VLOOKUP(AY143,'シフト記号表（従来型・ユニット型共通）'!$C$6:$L$47,10,FALSE))</f>
        <v/>
      </c>
      <c r="AZ144" s="1217" t="str">
        <f>IF(AZ143="","",VLOOKUP(AZ143,'シフト記号表（従来型・ユニット型共通）'!$C$6:$L$47,10,FALSE))</f>
        <v/>
      </c>
      <c r="BA144" s="1217" t="str">
        <f>IF(BA143="","",VLOOKUP(BA143,'シフト記号表（従来型・ユニット型共通）'!$C$6:$L$47,10,FALSE))</f>
        <v/>
      </c>
      <c r="BB144" s="1233" t="str">
        <f>IF(BB143="","",VLOOKUP(BB143,'シフト記号表（従来型・ユニット型共通）'!$C$6:$L$47,10,FALSE))</f>
        <v/>
      </c>
      <c r="BC144" s="1206" t="str">
        <f>IF(BC143="","",VLOOKUP(BC143,'シフト記号表（従来型・ユニット型共通）'!$C$6:$L$47,10,FALSE))</f>
        <v/>
      </c>
      <c r="BD144" s="1217" t="str">
        <f>IF(BD143="","",VLOOKUP(BD143,'シフト記号表（従来型・ユニット型共通）'!$C$6:$L$47,10,FALSE))</f>
        <v/>
      </c>
      <c r="BE144" s="1217" t="str">
        <f>IF(BE143="","",VLOOKUP(BE143,'シフト記号表（従来型・ユニット型共通）'!$C$6:$L$47,10,FALSE))</f>
        <v/>
      </c>
      <c r="BF144" s="1269">
        <f>IF($BI$3="４週",SUM(AA144:BB144),IF($BI$3="暦月",SUM(AA144:BE144),""))</f>
        <v>0</v>
      </c>
      <c r="BG144" s="1278"/>
      <c r="BH144" s="1287">
        <f>IF($BI$3="４週",BF144/4,IF($BI$3="暦月",(BF144/($BI$8/7)),""))</f>
        <v>0</v>
      </c>
      <c r="BI144" s="1278"/>
      <c r="BJ144" s="1299"/>
      <c r="BK144" s="1306"/>
      <c r="BL144" s="1306"/>
      <c r="BM144" s="1306"/>
      <c r="BN144" s="1316"/>
    </row>
    <row r="145" spans="2:66" ht="20.25" customHeight="1">
      <c r="B145" s="1040">
        <f>B143+1</f>
        <v>65</v>
      </c>
      <c r="C145" s="1048"/>
      <c r="D145" s="1055"/>
      <c r="E145" s="1060"/>
      <c r="F145" s="1066"/>
      <c r="G145" s="1077"/>
      <c r="H145" s="1088"/>
      <c r="I145" s="1095"/>
      <c r="J145" s="1100"/>
      <c r="K145" s="1095"/>
      <c r="L145" s="1100"/>
      <c r="M145" s="1109"/>
      <c r="N145" s="1123"/>
      <c r="O145" s="1129"/>
      <c r="P145" s="1145"/>
      <c r="Q145" s="1145"/>
      <c r="R145" s="1088"/>
      <c r="S145" s="1152"/>
      <c r="T145" s="1157"/>
      <c r="U145" s="1157"/>
      <c r="V145" s="1157"/>
      <c r="W145" s="1168"/>
      <c r="X145" s="1178" t="s">
        <v>1147</v>
      </c>
      <c r="Y145" s="1185"/>
      <c r="Z145" s="1196"/>
      <c r="AA145" s="1207"/>
      <c r="AB145" s="1218"/>
      <c r="AC145" s="1218"/>
      <c r="AD145" s="1218"/>
      <c r="AE145" s="1218"/>
      <c r="AF145" s="1218"/>
      <c r="AG145" s="1234"/>
      <c r="AH145" s="1207"/>
      <c r="AI145" s="1218"/>
      <c r="AJ145" s="1218"/>
      <c r="AK145" s="1218"/>
      <c r="AL145" s="1218"/>
      <c r="AM145" s="1218"/>
      <c r="AN145" s="1234"/>
      <c r="AO145" s="1207"/>
      <c r="AP145" s="1218"/>
      <c r="AQ145" s="1218"/>
      <c r="AR145" s="1218"/>
      <c r="AS145" s="1218"/>
      <c r="AT145" s="1218"/>
      <c r="AU145" s="1234"/>
      <c r="AV145" s="1207"/>
      <c r="AW145" s="1218"/>
      <c r="AX145" s="1218"/>
      <c r="AY145" s="1218"/>
      <c r="AZ145" s="1218"/>
      <c r="BA145" s="1218"/>
      <c r="BB145" s="1234"/>
      <c r="BC145" s="1207"/>
      <c r="BD145" s="1218"/>
      <c r="BE145" s="1261"/>
      <c r="BF145" s="1268"/>
      <c r="BG145" s="1277"/>
      <c r="BH145" s="1286"/>
      <c r="BI145" s="1294"/>
      <c r="BJ145" s="1298"/>
      <c r="BK145" s="1305"/>
      <c r="BL145" s="1305"/>
      <c r="BM145" s="1305"/>
      <c r="BN145" s="1315"/>
    </row>
    <row r="146" spans="2:66" ht="20.25" customHeight="1">
      <c r="B146" s="1041"/>
      <c r="C146" s="1047"/>
      <c r="D146" s="1054"/>
      <c r="E146" s="1060"/>
      <c r="F146" s="1066"/>
      <c r="G146" s="1078"/>
      <c r="H146" s="1089"/>
      <c r="I146" s="1097"/>
      <c r="J146" s="1102">
        <f>G145</f>
        <v>0</v>
      </c>
      <c r="K146" s="1097"/>
      <c r="L146" s="1102">
        <f>M145</f>
        <v>0</v>
      </c>
      <c r="M146" s="1110"/>
      <c r="N146" s="1124"/>
      <c r="O146" s="1130"/>
      <c r="P146" s="1146"/>
      <c r="Q146" s="1146"/>
      <c r="R146" s="1089"/>
      <c r="S146" s="1152"/>
      <c r="T146" s="1157"/>
      <c r="U146" s="1157"/>
      <c r="V146" s="1157"/>
      <c r="W146" s="1168"/>
      <c r="X146" s="1177" t="s">
        <v>1148</v>
      </c>
      <c r="Y146" s="1184"/>
      <c r="Z146" s="1195"/>
      <c r="AA146" s="1206" t="str">
        <f>IF(AA145="","",VLOOKUP(AA145,'シフト記号表（従来型・ユニット型共通）'!$C$6:$L$47,10,FALSE))</f>
        <v/>
      </c>
      <c r="AB146" s="1217" t="str">
        <f>IF(AB145="","",VLOOKUP(AB145,'シフト記号表（従来型・ユニット型共通）'!$C$6:$L$47,10,FALSE))</f>
        <v/>
      </c>
      <c r="AC146" s="1217" t="str">
        <f>IF(AC145="","",VLOOKUP(AC145,'シフト記号表（従来型・ユニット型共通）'!$C$6:$L$47,10,FALSE))</f>
        <v/>
      </c>
      <c r="AD146" s="1217" t="str">
        <f>IF(AD145="","",VLOOKUP(AD145,'シフト記号表（従来型・ユニット型共通）'!$C$6:$L$47,10,FALSE))</f>
        <v/>
      </c>
      <c r="AE146" s="1217" t="str">
        <f>IF(AE145="","",VLOOKUP(AE145,'シフト記号表（従来型・ユニット型共通）'!$C$6:$L$47,10,FALSE))</f>
        <v/>
      </c>
      <c r="AF146" s="1217" t="str">
        <f>IF(AF145="","",VLOOKUP(AF145,'シフト記号表（従来型・ユニット型共通）'!$C$6:$L$47,10,FALSE))</f>
        <v/>
      </c>
      <c r="AG146" s="1233" t="str">
        <f>IF(AG145="","",VLOOKUP(AG145,'シフト記号表（従来型・ユニット型共通）'!$C$6:$L$47,10,FALSE))</f>
        <v/>
      </c>
      <c r="AH146" s="1206" t="str">
        <f>IF(AH145="","",VLOOKUP(AH145,'シフト記号表（従来型・ユニット型共通）'!$C$6:$L$47,10,FALSE))</f>
        <v/>
      </c>
      <c r="AI146" s="1217" t="str">
        <f>IF(AI145="","",VLOOKUP(AI145,'シフト記号表（従来型・ユニット型共通）'!$C$6:$L$47,10,FALSE))</f>
        <v/>
      </c>
      <c r="AJ146" s="1217" t="str">
        <f>IF(AJ145="","",VLOOKUP(AJ145,'シフト記号表（従来型・ユニット型共通）'!$C$6:$L$47,10,FALSE))</f>
        <v/>
      </c>
      <c r="AK146" s="1217" t="str">
        <f>IF(AK145="","",VLOOKUP(AK145,'シフト記号表（従来型・ユニット型共通）'!$C$6:$L$47,10,FALSE))</f>
        <v/>
      </c>
      <c r="AL146" s="1217" t="str">
        <f>IF(AL145="","",VLOOKUP(AL145,'シフト記号表（従来型・ユニット型共通）'!$C$6:$L$47,10,FALSE))</f>
        <v/>
      </c>
      <c r="AM146" s="1217" t="str">
        <f>IF(AM145="","",VLOOKUP(AM145,'シフト記号表（従来型・ユニット型共通）'!$C$6:$L$47,10,FALSE))</f>
        <v/>
      </c>
      <c r="AN146" s="1233" t="str">
        <f>IF(AN145="","",VLOOKUP(AN145,'シフト記号表（従来型・ユニット型共通）'!$C$6:$L$47,10,FALSE))</f>
        <v/>
      </c>
      <c r="AO146" s="1206" t="str">
        <f>IF(AO145="","",VLOOKUP(AO145,'シフト記号表（従来型・ユニット型共通）'!$C$6:$L$47,10,FALSE))</f>
        <v/>
      </c>
      <c r="AP146" s="1217" t="str">
        <f>IF(AP145="","",VLOOKUP(AP145,'シフト記号表（従来型・ユニット型共通）'!$C$6:$L$47,10,FALSE))</f>
        <v/>
      </c>
      <c r="AQ146" s="1217" t="str">
        <f>IF(AQ145="","",VLOOKUP(AQ145,'シフト記号表（従来型・ユニット型共通）'!$C$6:$L$47,10,FALSE))</f>
        <v/>
      </c>
      <c r="AR146" s="1217" t="str">
        <f>IF(AR145="","",VLOOKUP(AR145,'シフト記号表（従来型・ユニット型共通）'!$C$6:$L$47,10,FALSE))</f>
        <v/>
      </c>
      <c r="AS146" s="1217" t="str">
        <f>IF(AS145="","",VLOOKUP(AS145,'シフト記号表（従来型・ユニット型共通）'!$C$6:$L$47,10,FALSE))</f>
        <v/>
      </c>
      <c r="AT146" s="1217" t="str">
        <f>IF(AT145="","",VLOOKUP(AT145,'シフト記号表（従来型・ユニット型共通）'!$C$6:$L$47,10,FALSE))</f>
        <v/>
      </c>
      <c r="AU146" s="1233" t="str">
        <f>IF(AU145="","",VLOOKUP(AU145,'シフト記号表（従来型・ユニット型共通）'!$C$6:$L$47,10,FALSE))</f>
        <v/>
      </c>
      <c r="AV146" s="1206" t="str">
        <f>IF(AV145="","",VLOOKUP(AV145,'シフト記号表（従来型・ユニット型共通）'!$C$6:$L$47,10,FALSE))</f>
        <v/>
      </c>
      <c r="AW146" s="1217" t="str">
        <f>IF(AW145="","",VLOOKUP(AW145,'シフト記号表（従来型・ユニット型共通）'!$C$6:$L$47,10,FALSE))</f>
        <v/>
      </c>
      <c r="AX146" s="1217" t="str">
        <f>IF(AX145="","",VLOOKUP(AX145,'シフト記号表（従来型・ユニット型共通）'!$C$6:$L$47,10,FALSE))</f>
        <v/>
      </c>
      <c r="AY146" s="1217" t="str">
        <f>IF(AY145="","",VLOOKUP(AY145,'シフト記号表（従来型・ユニット型共通）'!$C$6:$L$47,10,FALSE))</f>
        <v/>
      </c>
      <c r="AZ146" s="1217" t="str">
        <f>IF(AZ145="","",VLOOKUP(AZ145,'シフト記号表（従来型・ユニット型共通）'!$C$6:$L$47,10,FALSE))</f>
        <v/>
      </c>
      <c r="BA146" s="1217" t="str">
        <f>IF(BA145="","",VLOOKUP(BA145,'シフト記号表（従来型・ユニット型共通）'!$C$6:$L$47,10,FALSE))</f>
        <v/>
      </c>
      <c r="BB146" s="1233" t="str">
        <f>IF(BB145="","",VLOOKUP(BB145,'シフト記号表（従来型・ユニット型共通）'!$C$6:$L$47,10,FALSE))</f>
        <v/>
      </c>
      <c r="BC146" s="1206" t="str">
        <f>IF(BC145="","",VLOOKUP(BC145,'シフト記号表（従来型・ユニット型共通）'!$C$6:$L$47,10,FALSE))</f>
        <v/>
      </c>
      <c r="BD146" s="1217" t="str">
        <f>IF(BD145="","",VLOOKUP(BD145,'シフト記号表（従来型・ユニット型共通）'!$C$6:$L$47,10,FALSE))</f>
        <v/>
      </c>
      <c r="BE146" s="1217" t="str">
        <f>IF(BE145="","",VLOOKUP(BE145,'シフト記号表（従来型・ユニット型共通）'!$C$6:$L$47,10,FALSE))</f>
        <v/>
      </c>
      <c r="BF146" s="1269">
        <f>IF($BI$3="４週",SUM(AA146:BB146),IF($BI$3="暦月",SUM(AA146:BE146),""))</f>
        <v>0</v>
      </c>
      <c r="BG146" s="1278"/>
      <c r="BH146" s="1287">
        <f>IF($BI$3="４週",BF146/4,IF($BI$3="暦月",(BF146/($BI$8/7)),""))</f>
        <v>0</v>
      </c>
      <c r="BI146" s="1278"/>
      <c r="BJ146" s="1299"/>
      <c r="BK146" s="1306"/>
      <c r="BL146" s="1306"/>
      <c r="BM146" s="1306"/>
      <c r="BN146" s="1316"/>
    </row>
    <row r="147" spans="2:66" ht="20.25" customHeight="1">
      <c r="B147" s="1040">
        <f>B145+1</f>
        <v>66</v>
      </c>
      <c r="C147" s="1048"/>
      <c r="D147" s="1055"/>
      <c r="E147" s="1060"/>
      <c r="F147" s="1066"/>
      <c r="G147" s="1077"/>
      <c r="H147" s="1088"/>
      <c r="I147" s="1095"/>
      <c r="J147" s="1100"/>
      <c r="K147" s="1095"/>
      <c r="L147" s="1100"/>
      <c r="M147" s="1109"/>
      <c r="N147" s="1123"/>
      <c r="O147" s="1129"/>
      <c r="P147" s="1145"/>
      <c r="Q147" s="1145"/>
      <c r="R147" s="1088"/>
      <c r="S147" s="1152"/>
      <c r="T147" s="1157"/>
      <c r="U147" s="1157"/>
      <c r="V147" s="1157"/>
      <c r="W147" s="1168"/>
      <c r="X147" s="1178" t="s">
        <v>1147</v>
      </c>
      <c r="Y147" s="1185"/>
      <c r="Z147" s="1196"/>
      <c r="AA147" s="1207"/>
      <c r="AB147" s="1218"/>
      <c r="AC147" s="1218"/>
      <c r="AD147" s="1218"/>
      <c r="AE147" s="1218"/>
      <c r="AF147" s="1218"/>
      <c r="AG147" s="1234"/>
      <c r="AH147" s="1207"/>
      <c r="AI147" s="1218"/>
      <c r="AJ147" s="1218"/>
      <c r="AK147" s="1218"/>
      <c r="AL147" s="1218"/>
      <c r="AM147" s="1218"/>
      <c r="AN147" s="1234"/>
      <c r="AO147" s="1207"/>
      <c r="AP147" s="1218"/>
      <c r="AQ147" s="1218"/>
      <c r="AR147" s="1218"/>
      <c r="AS147" s="1218"/>
      <c r="AT147" s="1218"/>
      <c r="AU147" s="1234"/>
      <c r="AV147" s="1207"/>
      <c r="AW147" s="1218"/>
      <c r="AX147" s="1218"/>
      <c r="AY147" s="1218"/>
      <c r="AZ147" s="1218"/>
      <c r="BA147" s="1218"/>
      <c r="BB147" s="1234"/>
      <c r="BC147" s="1207"/>
      <c r="BD147" s="1218"/>
      <c r="BE147" s="1261"/>
      <c r="BF147" s="1268"/>
      <c r="BG147" s="1277"/>
      <c r="BH147" s="1286"/>
      <c r="BI147" s="1294"/>
      <c r="BJ147" s="1298"/>
      <c r="BK147" s="1305"/>
      <c r="BL147" s="1305"/>
      <c r="BM147" s="1305"/>
      <c r="BN147" s="1315"/>
    </row>
    <row r="148" spans="2:66" ht="20.25" customHeight="1">
      <c r="B148" s="1041"/>
      <c r="C148" s="1047"/>
      <c r="D148" s="1054"/>
      <c r="E148" s="1060"/>
      <c r="F148" s="1066"/>
      <c r="G148" s="1078"/>
      <c r="H148" s="1089"/>
      <c r="I148" s="1097"/>
      <c r="J148" s="1102">
        <f>G147</f>
        <v>0</v>
      </c>
      <c r="K148" s="1097"/>
      <c r="L148" s="1102">
        <f>M147</f>
        <v>0</v>
      </c>
      <c r="M148" s="1110"/>
      <c r="N148" s="1124"/>
      <c r="O148" s="1130"/>
      <c r="P148" s="1146"/>
      <c r="Q148" s="1146"/>
      <c r="R148" s="1089"/>
      <c r="S148" s="1152"/>
      <c r="T148" s="1157"/>
      <c r="U148" s="1157"/>
      <c r="V148" s="1157"/>
      <c r="W148" s="1168"/>
      <c r="X148" s="1177" t="s">
        <v>1148</v>
      </c>
      <c r="Y148" s="1184"/>
      <c r="Z148" s="1195"/>
      <c r="AA148" s="1206" t="str">
        <f>IF(AA147="","",VLOOKUP(AA147,'シフト記号表（従来型・ユニット型共通）'!$C$6:$L$47,10,FALSE))</f>
        <v/>
      </c>
      <c r="AB148" s="1217" t="str">
        <f>IF(AB147="","",VLOOKUP(AB147,'シフト記号表（従来型・ユニット型共通）'!$C$6:$L$47,10,FALSE))</f>
        <v/>
      </c>
      <c r="AC148" s="1217" t="str">
        <f>IF(AC147="","",VLOOKUP(AC147,'シフト記号表（従来型・ユニット型共通）'!$C$6:$L$47,10,FALSE))</f>
        <v/>
      </c>
      <c r="AD148" s="1217" t="str">
        <f>IF(AD147="","",VLOOKUP(AD147,'シフト記号表（従来型・ユニット型共通）'!$C$6:$L$47,10,FALSE))</f>
        <v/>
      </c>
      <c r="AE148" s="1217" t="str">
        <f>IF(AE147="","",VLOOKUP(AE147,'シフト記号表（従来型・ユニット型共通）'!$C$6:$L$47,10,FALSE))</f>
        <v/>
      </c>
      <c r="AF148" s="1217" t="str">
        <f>IF(AF147="","",VLOOKUP(AF147,'シフト記号表（従来型・ユニット型共通）'!$C$6:$L$47,10,FALSE))</f>
        <v/>
      </c>
      <c r="AG148" s="1233" t="str">
        <f>IF(AG147="","",VLOOKUP(AG147,'シフト記号表（従来型・ユニット型共通）'!$C$6:$L$47,10,FALSE))</f>
        <v/>
      </c>
      <c r="AH148" s="1206" t="str">
        <f>IF(AH147="","",VLOOKUP(AH147,'シフト記号表（従来型・ユニット型共通）'!$C$6:$L$47,10,FALSE))</f>
        <v/>
      </c>
      <c r="AI148" s="1217" t="str">
        <f>IF(AI147="","",VLOOKUP(AI147,'シフト記号表（従来型・ユニット型共通）'!$C$6:$L$47,10,FALSE))</f>
        <v/>
      </c>
      <c r="AJ148" s="1217" t="str">
        <f>IF(AJ147="","",VLOOKUP(AJ147,'シフト記号表（従来型・ユニット型共通）'!$C$6:$L$47,10,FALSE))</f>
        <v/>
      </c>
      <c r="AK148" s="1217" t="str">
        <f>IF(AK147="","",VLOOKUP(AK147,'シフト記号表（従来型・ユニット型共通）'!$C$6:$L$47,10,FALSE))</f>
        <v/>
      </c>
      <c r="AL148" s="1217" t="str">
        <f>IF(AL147="","",VLOOKUP(AL147,'シフト記号表（従来型・ユニット型共通）'!$C$6:$L$47,10,FALSE))</f>
        <v/>
      </c>
      <c r="AM148" s="1217" t="str">
        <f>IF(AM147="","",VLOOKUP(AM147,'シフト記号表（従来型・ユニット型共通）'!$C$6:$L$47,10,FALSE))</f>
        <v/>
      </c>
      <c r="AN148" s="1233" t="str">
        <f>IF(AN147="","",VLOOKUP(AN147,'シフト記号表（従来型・ユニット型共通）'!$C$6:$L$47,10,FALSE))</f>
        <v/>
      </c>
      <c r="AO148" s="1206" t="str">
        <f>IF(AO147="","",VLOOKUP(AO147,'シフト記号表（従来型・ユニット型共通）'!$C$6:$L$47,10,FALSE))</f>
        <v/>
      </c>
      <c r="AP148" s="1217" t="str">
        <f>IF(AP147="","",VLOOKUP(AP147,'シフト記号表（従来型・ユニット型共通）'!$C$6:$L$47,10,FALSE))</f>
        <v/>
      </c>
      <c r="AQ148" s="1217" t="str">
        <f>IF(AQ147="","",VLOOKUP(AQ147,'シフト記号表（従来型・ユニット型共通）'!$C$6:$L$47,10,FALSE))</f>
        <v/>
      </c>
      <c r="AR148" s="1217" t="str">
        <f>IF(AR147="","",VLOOKUP(AR147,'シフト記号表（従来型・ユニット型共通）'!$C$6:$L$47,10,FALSE))</f>
        <v/>
      </c>
      <c r="AS148" s="1217" t="str">
        <f>IF(AS147="","",VLOOKUP(AS147,'シフト記号表（従来型・ユニット型共通）'!$C$6:$L$47,10,FALSE))</f>
        <v/>
      </c>
      <c r="AT148" s="1217" t="str">
        <f>IF(AT147="","",VLOOKUP(AT147,'シフト記号表（従来型・ユニット型共通）'!$C$6:$L$47,10,FALSE))</f>
        <v/>
      </c>
      <c r="AU148" s="1233" t="str">
        <f>IF(AU147="","",VLOOKUP(AU147,'シフト記号表（従来型・ユニット型共通）'!$C$6:$L$47,10,FALSE))</f>
        <v/>
      </c>
      <c r="AV148" s="1206" t="str">
        <f>IF(AV147="","",VLOOKUP(AV147,'シフト記号表（従来型・ユニット型共通）'!$C$6:$L$47,10,FALSE))</f>
        <v/>
      </c>
      <c r="AW148" s="1217" t="str">
        <f>IF(AW147="","",VLOOKUP(AW147,'シフト記号表（従来型・ユニット型共通）'!$C$6:$L$47,10,FALSE))</f>
        <v/>
      </c>
      <c r="AX148" s="1217" t="str">
        <f>IF(AX147="","",VLOOKUP(AX147,'シフト記号表（従来型・ユニット型共通）'!$C$6:$L$47,10,FALSE))</f>
        <v/>
      </c>
      <c r="AY148" s="1217" t="str">
        <f>IF(AY147="","",VLOOKUP(AY147,'シフト記号表（従来型・ユニット型共通）'!$C$6:$L$47,10,FALSE))</f>
        <v/>
      </c>
      <c r="AZ148" s="1217" t="str">
        <f>IF(AZ147="","",VLOOKUP(AZ147,'シフト記号表（従来型・ユニット型共通）'!$C$6:$L$47,10,FALSE))</f>
        <v/>
      </c>
      <c r="BA148" s="1217" t="str">
        <f>IF(BA147="","",VLOOKUP(BA147,'シフト記号表（従来型・ユニット型共通）'!$C$6:$L$47,10,FALSE))</f>
        <v/>
      </c>
      <c r="BB148" s="1233" t="str">
        <f>IF(BB147="","",VLOOKUP(BB147,'シフト記号表（従来型・ユニット型共通）'!$C$6:$L$47,10,FALSE))</f>
        <v/>
      </c>
      <c r="BC148" s="1206" t="str">
        <f>IF(BC147="","",VLOOKUP(BC147,'シフト記号表（従来型・ユニット型共通）'!$C$6:$L$47,10,FALSE))</f>
        <v/>
      </c>
      <c r="BD148" s="1217" t="str">
        <f>IF(BD147="","",VLOOKUP(BD147,'シフト記号表（従来型・ユニット型共通）'!$C$6:$L$47,10,FALSE))</f>
        <v/>
      </c>
      <c r="BE148" s="1217" t="str">
        <f>IF(BE147="","",VLOOKUP(BE147,'シフト記号表（従来型・ユニット型共通）'!$C$6:$L$47,10,FALSE))</f>
        <v/>
      </c>
      <c r="BF148" s="1269">
        <f>IF($BI$3="４週",SUM(AA148:BB148),IF($BI$3="暦月",SUM(AA148:BE148),""))</f>
        <v>0</v>
      </c>
      <c r="BG148" s="1278"/>
      <c r="BH148" s="1287">
        <f>IF($BI$3="４週",BF148/4,IF($BI$3="暦月",(BF148/($BI$8/7)),""))</f>
        <v>0</v>
      </c>
      <c r="BI148" s="1278"/>
      <c r="BJ148" s="1299"/>
      <c r="BK148" s="1306"/>
      <c r="BL148" s="1306"/>
      <c r="BM148" s="1306"/>
      <c r="BN148" s="1316"/>
    </row>
    <row r="149" spans="2:66" ht="20.25" customHeight="1">
      <c r="B149" s="1040">
        <f>B147+1</f>
        <v>67</v>
      </c>
      <c r="C149" s="1048"/>
      <c r="D149" s="1055"/>
      <c r="E149" s="1060"/>
      <c r="F149" s="1066"/>
      <c r="G149" s="1077"/>
      <c r="H149" s="1088"/>
      <c r="I149" s="1095"/>
      <c r="J149" s="1100"/>
      <c r="K149" s="1095"/>
      <c r="L149" s="1100"/>
      <c r="M149" s="1109"/>
      <c r="N149" s="1123"/>
      <c r="O149" s="1129"/>
      <c r="P149" s="1145"/>
      <c r="Q149" s="1145"/>
      <c r="R149" s="1088"/>
      <c r="S149" s="1152"/>
      <c r="T149" s="1157"/>
      <c r="U149" s="1157"/>
      <c r="V149" s="1157"/>
      <c r="W149" s="1168"/>
      <c r="X149" s="1178" t="s">
        <v>1147</v>
      </c>
      <c r="Y149" s="1185"/>
      <c r="Z149" s="1196"/>
      <c r="AA149" s="1207"/>
      <c r="AB149" s="1218"/>
      <c r="AC149" s="1218"/>
      <c r="AD149" s="1218"/>
      <c r="AE149" s="1218"/>
      <c r="AF149" s="1218"/>
      <c r="AG149" s="1234"/>
      <c r="AH149" s="1207"/>
      <c r="AI149" s="1218"/>
      <c r="AJ149" s="1218"/>
      <c r="AK149" s="1218"/>
      <c r="AL149" s="1218"/>
      <c r="AM149" s="1218"/>
      <c r="AN149" s="1234"/>
      <c r="AO149" s="1207"/>
      <c r="AP149" s="1218"/>
      <c r="AQ149" s="1218"/>
      <c r="AR149" s="1218"/>
      <c r="AS149" s="1218"/>
      <c r="AT149" s="1218"/>
      <c r="AU149" s="1234"/>
      <c r="AV149" s="1207"/>
      <c r="AW149" s="1218"/>
      <c r="AX149" s="1218"/>
      <c r="AY149" s="1218"/>
      <c r="AZ149" s="1218"/>
      <c r="BA149" s="1218"/>
      <c r="BB149" s="1234"/>
      <c r="BC149" s="1207"/>
      <c r="BD149" s="1218"/>
      <c r="BE149" s="1261"/>
      <c r="BF149" s="1268"/>
      <c r="BG149" s="1277"/>
      <c r="BH149" s="1286"/>
      <c r="BI149" s="1294"/>
      <c r="BJ149" s="1298"/>
      <c r="BK149" s="1305"/>
      <c r="BL149" s="1305"/>
      <c r="BM149" s="1305"/>
      <c r="BN149" s="1315"/>
    </row>
    <row r="150" spans="2:66" ht="20.25" customHeight="1">
      <c r="B150" s="1041"/>
      <c r="C150" s="1047"/>
      <c r="D150" s="1054"/>
      <c r="E150" s="1060"/>
      <c r="F150" s="1066"/>
      <c r="G150" s="1078"/>
      <c r="H150" s="1089"/>
      <c r="I150" s="1097"/>
      <c r="J150" s="1102">
        <f>G149</f>
        <v>0</v>
      </c>
      <c r="K150" s="1097"/>
      <c r="L150" s="1102">
        <f>M149</f>
        <v>0</v>
      </c>
      <c r="M150" s="1110"/>
      <c r="N150" s="1124"/>
      <c r="O150" s="1130"/>
      <c r="P150" s="1146"/>
      <c r="Q150" s="1146"/>
      <c r="R150" s="1089"/>
      <c r="S150" s="1152"/>
      <c r="T150" s="1157"/>
      <c r="U150" s="1157"/>
      <c r="V150" s="1157"/>
      <c r="W150" s="1168"/>
      <c r="X150" s="1177" t="s">
        <v>1148</v>
      </c>
      <c r="Y150" s="1184"/>
      <c r="Z150" s="1195"/>
      <c r="AA150" s="1206" t="str">
        <f>IF(AA149="","",VLOOKUP(AA149,'シフト記号表（従来型・ユニット型共通）'!$C$6:$L$47,10,FALSE))</f>
        <v/>
      </c>
      <c r="AB150" s="1217" t="str">
        <f>IF(AB149="","",VLOOKUP(AB149,'シフト記号表（従来型・ユニット型共通）'!$C$6:$L$47,10,FALSE))</f>
        <v/>
      </c>
      <c r="AC150" s="1217" t="str">
        <f>IF(AC149="","",VLOOKUP(AC149,'シフト記号表（従来型・ユニット型共通）'!$C$6:$L$47,10,FALSE))</f>
        <v/>
      </c>
      <c r="AD150" s="1217" t="str">
        <f>IF(AD149="","",VLOOKUP(AD149,'シフト記号表（従来型・ユニット型共通）'!$C$6:$L$47,10,FALSE))</f>
        <v/>
      </c>
      <c r="AE150" s="1217" t="str">
        <f>IF(AE149="","",VLOOKUP(AE149,'シフト記号表（従来型・ユニット型共通）'!$C$6:$L$47,10,FALSE))</f>
        <v/>
      </c>
      <c r="AF150" s="1217" t="str">
        <f>IF(AF149="","",VLOOKUP(AF149,'シフト記号表（従来型・ユニット型共通）'!$C$6:$L$47,10,FALSE))</f>
        <v/>
      </c>
      <c r="AG150" s="1233" t="str">
        <f>IF(AG149="","",VLOOKUP(AG149,'シフト記号表（従来型・ユニット型共通）'!$C$6:$L$47,10,FALSE))</f>
        <v/>
      </c>
      <c r="AH150" s="1206" t="str">
        <f>IF(AH149="","",VLOOKUP(AH149,'シフト記号表（従来型・ユニット型共通）'!$C$6:$L$47,10,FALSE))</f>
        <v/>
      </c>
      <c r="AI150" s="1217" t="str">
        <f>IF(AI149="","",VLOOKUP(AI149,'シフト記号表（従来型・ユニット型共通）'!$C$6:$L$47,10,FALSE))</f>
        <v/>
      </c>
      <c r="AJ150" s="1217" t="str">
        <f>IF(AJ149="","",VLOOKUP(AJ149,'シフト記号表（従来型・ユニット型共通）'!$C$6:$L$47,10,FALSE))</f>
        <v/>
      </c>
      <c r="AK150" s="1217" t="str">
        <f>IF(AK149="","",VLOOKUP(AK149,'シフト記号表（従来型・ユニット型共通）'!$C$6:$L$47,10,FALSE))</f>
        <v/>
      </c>
      <c r="AL150" s="1217" t="str">
        <f>IF(AL149="","",VLOOKUP(AL149,'シフト記号表（従来型・ユニット型共通）'!$C$6:$L$47,10,FALSE))</f>
        <v/>
      </c>
      <c r="AM150" s="1217" t="str">
        <f>IF(AM149="","",VLOOKUP(AM149,'シフト記号表（従来型・ユニット型共通）'!$C$6:$L$47,10,FALSE))</f>
        <v/>
      </c>
      <c r="AN150" s="1233" t="str">
        <f>IF(AN149="","",VLOOKUP(AN149,'シフト記号表（従来型・ユニット型共通）'!$C$6:$L$47,10,FALSE))</f>
        <v/>
      </c>
      <c r="AO150" s="1206" t="str">
        <f>IF(AO149="","",VLOOKUP(AO149,'シフト記号表（従来型・ユニット型共通）'!$C$6:$L$47,10,FALSE))</f>
        <v/>
      </c>
      <c r="AP150" s="1217" t="str">
        <f>IF(AP149="","",VLOOKUP(AP149,'シフト記号表（従来型・ユニット型共通）'!$C$6:$L$47,10,FALSE))</f>
        <v/>
      </c>
      <c r="AQ150" s="1217" t="str">
        <f>IF(AQ149="","",VLOOKUP(AQ149,'シフト記号表（従来型・ユニット型共通）'!$C$6:$L$47,10,FALSE))</f>
        <v/>
      </c>
      <c r="AR150" s="1217" t="str">
        <f>IF(AR149="","",VLOOKUP(AR149,'シフト記号表（従来型・ユニット型共通）'!$C$6:$L$47,10,FALSE))</f>
        <v/>
      </c>
      <c r="AS150" s="1217" t="str">
        <f>IF(AS149="","",VLOOKUP(AS149,'シフト記号表（従来型・ユニット型共通）'!$C$6:$L$47,10,FALSE))</f>
        <v/>
      </c>
      <c r="AT150" s="1217" t="str">
        <f>IF(AT149="","",VLOOKUP(AT149,'シフト記号表（従来型・ユニット型共通）'!$C$6:$L$47,10,FALSE))</f>
        <v/>
      </c>
      <c r="AU150" s="1233" t="str">
        <f>IF(AU149="","",VLOOKUP(AU149,'シフト記号表（従来型・ユニット型共通）'!$C$6:$L$47,10,FALSE))</f>
        <v/>
      </c>
      <c r="AV150" s="1206" t="str">
        <f>IF(AV149="","",VLOOKUP(AV149,'シフト記号表（従来型・ユニット型共通）'!$C$6:$L$47,10,FALSE))</f>
        <v/>
      </c>
      <c r="AW150" s="1217" t="str">
        <f>IF(AW149="","",VLOOKUP(AW149,'シフト記号表（従来型・ユニット型共通）'!$C$6:$L$47,10,FALSE))</f>
        <v/>
      </c>
      <c r="AX150" s="1217" t="str">
        <f>IF(AX149="","",VLOOKUP(AX149,'シフト記号表（従来型・ユニット型共通）'!$C$6:$L$47,10,FALSE))</f>
        <v/>
      </c>
      <c r="AY150" s="1217" t="str">
        <f>IF(AY149="","",VLOOKUP(AY149,'シフト記号表（従来型・ユニット型共通）'!$C$6:$L$47,10,FALSE))</f>
        <v/>
      </c>
      <c r="AZ150" s="1217" t="str">
        <f>IF(AZ149="","",VLOOKUP(AZ149,'シフト記号表（従来型・ユニット型共通）'!$C$6:$L$47,10,FALSE))</f>
        <v/>
      </c>
      <c r="BA150" s="1217" t="str">
        <f>IF(BA149="","",VLOOKUP(BA149,'シフト記号表（従来型・ユニット型共通）'!$C$6:$L$47,10,FALSE))</f>
        <v/>
      </c>
      <c r="BB150" s="1233" t="str">
        <f>IF(BB149="","",VLOOKUP(BB149,'シフト記号表（従来型・ユニット型共通）'!$C$6:$L$47,10,FALSE))</f>
        <v/>
      </c>
      <c r="BC150" s="1206" t="str">
        <f>IF(BC149="","",VLOOKUP(BC149,'シフト記号表（従来型・ユニット型共通）'!$C$6:$L$47,10,FALSE))</f>
        <v/>
      </c>
      <c r="BD150" s="1217" t="str">
        <f>IF(BD149="","",VLOOKUP(BD149,'シフト記号表（従来型・ユニット型共通）'!$C$6:$L$47,10,FALSE))</f>
        <v/>
      </c>
      <c r="BE150" s="1217" t="str">
        <f>IF(BE149="","",VLOOKUP(BE149,'シフト記号表（従来型・ユニット型共通）'!$C$6:$L$47,10,FALSE))</f>
        <v/>
      </c>
      <c r="BF150" s="1269">
        <f>IF($BI$3="４週",SUM(AA150:BB150),IF($BI$3="暦月",SUM(AA150:BE150),""))</f>
        <v>0</v>
      </c>
      <c r="BG150" s="1278"/>
      <c r="BH150" s="1287">
        <f>IF($BI$3="４週",BF150/4,IF($BI$3="暦月",(BF150/($BI$8/7)),""))</f>
        <v>0</v>
      </c>
      <c r="BI150" s="1278"/>
      <c r="BJ150" s="1299"/>
      <c r="BK150" s="1306"/>
      <c r="BL150" s="1306"/>
      <c r="BM150" s="1306"/>
      <c r="BN150" s="1316"/>
    </row>
    <row r="151" spans="2:66" ht="20.25" customHeight="1">
      <c r="B151" s="1040">
        <f>B149+1</f>
        <v>68</v>
      </c>
      <c r="C151" s="1048"/>
      <c r="D151" s="1055"/>
      <c r="E151" s="1060"/>
      <c r="F151" s="1066"/>
      <c r="G151" s="1077"/>
      <c r="H151" s="1088"/>
      <c r="I151" s="1095"/>
      <c r="J151" s="1100"/>
      <c r="K151" s="1095"/>
      <c r="L151" s="1100"/>
      <c r="M151" s="1109"/>
      <c r="N151" s="1123"/>
      <c r="O151" s="1129"/>
      <c r="P151" s="1145"/>
      <c r="Q151" s="1145"/>
      <c r="R151" s="1088"/>
      <c r="S151" s="1152"/>
      <c r="T151" s="1157"/>
      <c r="U151" s="1157"/>
      <c r="V151" s="1157"/>
      <c r="W151" s="1168"/>
      <c r="X151" s="1178" t="s">
        <v>1147</v>
      </c>
      <c r="Y151" s="1185"/>
      <c r="Z151" s="1196"/>
      <c r="AA151" s="1207"/>
      <c r="AB151" s="1218"/>
      <c r="AC151" s="1218"/>
      <c r="AD151" s="1218"/>
      <c r="AE151" s="1218"/>
      <c r="AF151" s="1218"/>
      <c r="AG151" s="1234"/>
      <c r="AH151" s="1207"/>
      <c r="AI151" s="1218"/>
      <c r="AJ151" s="1218"/>
      <c r="AK151" s="1218"/>
      <c r="AL151" s="1218"/>
      <c r="AM151" s="1218"/>
      <c r="AN151" s="1234"/>
      <c r="AO151" s="1207"/>
      <c r="AP151" s="1218"/>
      <c r="AQ151" s="1218"/>
      <c r="AR151" s="1218"/>
      <c r="AS151" s="1218"/>
      <c r="AT151" s="1218"/>
      <c r="AU151" s="1234"/>
      <c r="AV151" s="1207"/>
      <c r="AW151" s="1218"/>
      <c r="AX151" s="1218"/>
      <c r="AY151" s="1218"/>
      <c r="AZ151" s="1218"/>
      <c r="BA151" s="1218"/>
      <c r="BB151" s="1234"/>
      <c r="BC151" s="1207"/>
      <c r="BD151" s="1218"/>
      <c r="BE151" s="1261"/>
      <c r="BF151" s="1268"/>
      <c r="BG151" s="1277"/>
      <c r="BH151" s="1286"/>
      <c r="BI151" s="1294"/>
      <c r="BJ151" s="1298"/>
      <c r="BK151" s="1305"/>
      <c r="BL151" s="1305"/>
      <c r="BM151" s="1305"/>
      <c r="BN151" s="1315"/>
    </row>
    <row r="152" spans="2:66" ht="20.25" customHeight="1">
      <c r="B152" s="1041"/>
      <c r="C152" s="1047"/>
      <c r="D152" s="1054"/>
      <c r="E152" s="1060"/>
      <c r="F152" s="1066"/>
      <c r="G152" s="1078"/>
      <c r="H152" s="1089"/>
      <c r="I152" s="1097"/>
      <c r="J152" s="1102">
        <f>G151</f>
        <v>0</v>
      </c>
      <c r="K152" s="1097"/>
      <c r="L152" s="1102">
        <f>M151</f>
        <v>0</v>
      </c>
      <c r="M152" s="1110"/>
      <c r="N152" s="1124"/>
      <c r="O152" s="1130"/>
      <c r="P152" s="1146"/>
      <c r="Q152" s="1146"/>
      <c r="R152" s="1089"/>
      <c r="S152" s="1152"/>
      <c r="T152" s="1157"/>
      <c r="U152" s="1157"/>
      <c r="V152" s="1157"/>
      <c r="W152" s="1168"/>
      <c r="X152" s="1177" t="s">
        <v>1148</v>
      </c>
      <c r="Y152" s="1184"/>
      <c r="Z152" s="1195"/>
      <c r="AA152" s="1206" t="str">
        <f>IF(AA151="","",VLOOKUP(AA151,'シフト記号表（従来型・ユニット型共通）'!$C$6:$L$47,10,FALSE))</f>
        <v/>
      </c>
      <c r="AB152" s="1217" t="str">
        <f>IF(AB151="","",VLOOKUP(AB151,'シフト記号表（従来型・ユニット型共通）'!$C$6:$L$47,10,FALSE))</f>
        <v/>
      </c>
      <c r="AC152" s="1217" t="str">
        <f>IF(AC151="","",VLOOKUP(AC151,'シフト記号表（従来型・ユニット型共通）'!$C$6:$L$47,10,FALSE))</f>
        <v/>
      </c>
      <c r="AD152" s="1217" t="str">
        <f>IF(AD151="","",VLOOKUP(AD151,'シフト記号表（従来型・ユニット型共通）'!$C$6:$L$47,10,FALSE))</f>
        <v/>
      </c>
      <c r="AE152" s="1217" t="str">
        <f>IF(AE151="","",VLOOKUP(AE151,'シフト記号表（従来型・ユニット型共通）'!$C$6:$L$47,10,FALSE))</f>
        <v/>
      </c>
      <c r="AF152" s="1217" t="str">
        <f>IF(AF151="","",VLOOKUP(AF151,'シフト記号表（従来型・ユニット型共通）'!$C$6:$L$47,10,FALSE))</f>
        <v/>
      </c>
      <c r="AG152" s="1233" t="str">
        <f>IF(AG151="","",VLOOKUP(AG151,'シフト記号表（従来型・ユニット型共通）'!$C$6:$L$47,10,FALSE))</f>
        <v/>
      </c>
      <c r="AH152" s="1206" t="str">
        <f>IF(AH151="","",VLOOKUP(AH151,'シフト記号表（従来型・ユニット型共通）'!$C$6:$L$47,10,FALSE))</f>
        <v/>
      </c>
      <c r="AI152" s="1217" t="str">
        <f>IF(AI151="","",VLOOKUP(AI151,'シフト記号表（従来型・ユニット型共通）'!$C$6:$L$47,10,FALSE))</f>
        <v/>
      </c>
      <c r="AJ152" s="1217" t="str">
        <f>IF(AJ151="","",VLOOKUP(AJ151,'シフト記号表（従来型・ユニット型共通）'!$C$6:$L$47,10,FALSE))</f>
        <v/>
      </c>
      <c r="AK152" s="1217" t="str">
        <f>IF(AK151="","",VLOOKUP(AK151,'シフト記号表（従来型・ユニット型共通）'!$C$6:$L$47,10,FALSE))</f>
        <v/>
      </c>
      <c r="AL152" s="1217" t="str">
        <f>IF(AL151="","",VLOOKUP(AL151,'シフト記号表（従来型・ユニット型共通）'!$C$6:$L$47,10,FALSE))</f>
        <v/>
      </c>
      <c r="AM152" s="1217" t="str">
        <f>IF(AM151="","",VLOOKUP(AM151,'シフト記号表（従来型・ユニット型共通）'!$C$6:$L$47,10,FALSE))</f>
        <v/>
      </c>
      <c r="AN152" s="1233" t="str">
        <f>IF(AN151="","",VLOOKUP(AN151,'シフト記号表（従来型・ユニット型共通）'!$C$6:$L$47,10,FALSE))</f>
        <v/>
      </c>
      <c r="AO152" s="1206" t="str">
        <f>IF(AO151="","",VLOOKUP(AO151,'シフト記号表（従来型・ユニット型共通）'!$C$6:$L$47,10,FALSE))</f>
        <v/>
      </c>
      <c r="AP152" s="1217" t="str">
        <f>IF(AP151="","",VLOOKUP(AP151,'シフト記号表（従来型・ユニット型共通）'!$C$6:$L$47,10,FALSE))</f>
        <v/>
      </c>
      <c r="AQ152" s="1217" t="str">
        <f>IF(AQ151="","",VLOOKUP(AQ151,'シフト記号表（従来型・ユニット型共通）'!$C$6:$L$47,10,FALSE))</f>
        <v/>
      </c>
      <c r="AR152" s="1217" t="str">
        <f>IF(AR151="","",VLOOKUP(AR151,'シフト記号表（従来型・ユニット型共通）'!$C$6:$L$47,10,FALSE))</f>
        <v/>
      </c>
      <c r="AS152" s="1217" t="str">
        <f>IF(AS151="","",VLOOKUP(AS151,'シフト記号表（従来型・ユニット型共通）'!$C$6:$L$47,10,FALSE))</f>
        <v/>
      </c>
      <c r="AT152" s="1217" t="str">
        <f>IF(AT151="","",VLOOKUP(AT151,'シフト記号表（従来型・ユニット型共通）'!$C$6:$L$47,10,FALSE))</f>
        <v/>
      </c>
      <c r="AU152" s="1233" t="str">
        <f>IF(AU151="","",VLOOKUP(AU151,'シフト記号表（従来型・ユニット型共通）'!$C$6:$L$47,10,FALSE))</f>
        <v/>
      </c>
      <c r="AV152" s="1206" t="str">
        <f>IF(AV151="","",VLOOKUP(AV151,'シフト記号表（従来型・ユニット型共通）'!$C$6:$L$47,10,FALSE))</f>
        <v/>
      </c>
      <c r="AW152" s="1217" t="str">
        <f>IF(AW151="","",VLOOKUP(AW151,'シフト記号表（従来型・ユニット型共通）'!$C$6:$L$47,10,FALSE))</f>
        <v/>
      </c>
      <c r="AX152" s="1217" t="str">
        <f>IF(AX151="","",VLOOKUP(AX151,'シフト記号表（従来型・ユニット型共通）'!$C$6:$L$47,10,FALSE))</f>
        <v/>
      </c>
      <c r="AY152" s="1217" t="str">
        <f>IF(AY151="","",VLOOKUP(AY151,'シフト記号表（従来型・ユニット型共通）'!$C$6:$L$47,10,FALSE))</f>
        <v/>
      </c>
      <c r="AZ152" s="1217" t="str">
        <f>IF(AZ151="","",VLOOKUP(AZ151,'シフト記号表（従来型・ユニット型共通）'!$C$6:$L$47,10,FALSE))</f>
        <v/>
      </c>
      <c r="BA152" s="1217" t="str">
        <f>IF(BA151="","",VLOOKUP(BA151,'シフト記号表（従来型・ユニット型共通）'!$C$6:$L$47,10,FALSE))</f>
        <v/>
      </c>
      <c r="BB152" s="1233" t="str">
        <f>IF(BB151="","",VLOOKUP(BB151,'シフト記号表（従来型・ユニット型共通）'!$C$6:$L$47,10,FALSE))</f>
        <v/>
      </c>
      <c r="BC152" s="1206" t="str">
        <f>IF(BC151="","",VLOOKUP(BC151,'シフト記号表（従来型・ユニット型共通）'!$C$6:$L$47,10,FALSE))</f>
        <v/>
      </c>
      <c r="BD152" s="1217" t="str">
        <f>IF(BD151="","",VLOOKUP(BD151,'シフト記号表（従来型・ユニット型共通）'!$C$6:$L$47,10,FALSE))</f>
        <v/>
      </c>
      <c r="BE152" s="1217" t="str">
        <f>IF(BE151="","",VLOOKUP(BE151,'シフト記号表（従来型・ユニット型共通）'!$C$6:$L$47,10,FALSE))</f>
        <v/>
      </c>
      <c r="BF152" s="1269">
        <f>IF($BI$3="４週",SUM(AA152:BB152),IF($BI$3="暦月",SUM(AA152:BE152),""))</f>
        <v>0</v>
      </c>
      <c r="BG152" s="1278"/>
      <c r="BH152" s="1287">
        <f>IF($BI$3="４週",BF152/4,IF($BI$3="暦月",(BF152/($BI$8/7)),""))</f>
        <v>0</v>
      </c>
      <c r="BI152" s="1278"/>
      <c r="BJ152" s="1299"/>
      <c r="BK152" s="1306"/>
      <c r="BL152" s="1306"/>
      <c r="BM152" s="1306"/>
      <c r="BN152" s="1316"/>
    </row>
    <row r="153" spans="2:66" ht="20.25" customHeight="1">
      <c r="B153" s="1040">
        <f>B151+1</f>
        <v>69</v>
      </c>
      <c r="C153" s="1048"/>
      <c r="D153" s="1055"/>
      <c r="E153" s="1060"/>
      <c r="F153" s="1066"/>
      <c r="G153" s="1077"/>
      <c r="H153" s="1088"/>
      <c r="I153" s="1095"/>
      <c r="J153" s="1100"/>
      <c r="K153" s="1095"/>
      <c r="L153" s="1100"/>
      <c r="M153" s="1109"/>
      <c r="N153" s="1123"/>
      <c r="O153" s="1129"/>
      <c r="P153" s="1145"/>
      <c r="Q153" s="1145"/>
      <c r="R153" s="1088"/>
      <c r="S153" s="1152"/>
      <c r="T153" s="1157"/>
      <c r="U153" s="1157"/>
      <c r="V153" s="1157"/>
      <c r="W153" s="1168"/>
      <c r="X153" s="1178" t="s">
        <v>1147</v>
      </c>
      <c r="Y153" s="1185"/>
      <c r="Z153" s="1196"/>
      <c r="AA153" s="1207"/>
      <c r="AB153" s="1218"/>
      <c r="AC153" s="1218"/>
      <c r="AD153" s="1218"/>
      <c r="AE153" s="1218"/>
      <c r="AF153" s="1218"/>
      <c r="AG153" s="1234"/>
      <c r="AH153" s="1207"/>
      <c r="AI153" s="1218"/>
      <c r="AJ153" s="1218"/>
      <c r="AK153" s="1218"/>
      <c r="AL153" s="1218"/>
      <c r="AM153" s="1218"/>
      <c r="AN153" s="1234"/>
      <c r="AO153" s="1207"/>
      <c r="AP153" s="1218"/>
      <c r="AQ153" s="1218"/>
      <c r="AR153" s="1218"/>
      <c r="AS153" s="1218"/>
      <c r="AT153" s="1218"/>
      <c r="AU153" s="1234"/>
      <c r="AV153" s="1207"/>
      <c r="AW153" s="1218"/>
      <c r="AX153" s="1218"/>
      <c r="AY153" s="1218"/>
      <c r="AZ153" s="1218"/>
      <c r="BA153" s="1218"/>
      <c r="BB153" s="1234"/>
      <c r="BC153" s="1207"/>
      <c r="BD153" s="1218"/>
      <c r="BE153" s="1261"/>
      <c r="BF153" s="1268"/>
      <c r="BG153" s="1277"/>
      <c r="BH153" s="1286"/>
      <c r="BI153" s="1294"/>
      <c r="BJ153" s="1298"/>
      <c r="BK153" s="1305"/>
      <c r="BL153" s="1305"/>
      <c r="BM153" s="1305"/>
      <c r="BN153" s="1315"/>
    </row>
    <row r="154" spans="2:66" ht="20.25" customHeight="1">
      <c r="B154" s="1041"/>
      <c r="C154" s="1047"/>
      <c r="D154" s="1054"/>
      <c r="E154" s="1060"/>
      <c r="F154" s="1066"/>
      <c r="G154" s="1078"/>
      <c r="H154" s="1089"/>
      <c r="I154" s="1097"/>
      <c r="J154" s="1102">
        <f>G153</f>
        <v>0</v>
      </c>
      <c r="K154" s="1097"/>
      <c r="L154" s="1102">
        <f>M153</f>
        <v>0</v>
      </c>
      <c r="M154" s="1110"/>
      <c r="N154" s="1124"/>
      <c r="O154" s="1130"/>
      <c r="P154" s="1146"/>
      <c r="Q154" s="1146"/>
      <c r="R154" s="1089"/>
      <c r="S154" s="1152"/>
      <c r="T154" s="1157"/>
      <c r="U154" s="1157"/>
      <c r="V154" s="1157"/>
      <c r="W154" s="1168"/>
      <c r="X154" s="1177" t="s">
        <v>1148</v>
      </c>
      <c r="Y154" s="1184"/>
      <c r="Z154" s="1195"/>
      <c r="AA154" s="1206" t="str">
        <f>IF(AA153="","",VLOOKUP(AA153,'シフト記号表（従来型・ユニット型共通）'!$C$6:$L$47,10,FALSE))</f>
        <v/>
      </c>
      <c r="AB154" s="1217" t="str">
        <f>IF(AB153="","",VLOOKUP(AB153,'シフト記号表（従来型・ユニット型共通）'!$C$6:$L$47,10,FALSE))</f>
        <v/>
      </c>
      <c r="AC154" s="1217" t="str">
        <f>IF(AC153="","",VLOOKUP(AC153,'シフト記号表（従来型・ユニット型共通）'!$C$6:$L$47,10,FALSE))</f>
        <v/>
      </c>
      <c r="AD154" s="1217" t="str">
        <f>IF(AD153="","",VLOOKUP(AD153,'シフト記号表（従来型・ユニット型共通）'!$C$6:$L$47,10,FALSE))</f>
        <v/>
      </c>
      <c r="AE154" s="1217" t="str">
        <f>IF(AE153="","",VLOOKUP(AE153,'シフト記号表（従来型・ユニット型共通）'!$C$6:$L$47,10,FALSE))</f>
        <v/>
      </c>
      <c r="AF154" s="1217" t="str">
        <f>IF(AF153="","",VLOOKUP(AF153,'シフト記号表（従来型・ユニット型共通）'!$C$6:$L$47,10,FALSE))</f>
        <v/>
      </c>
      <c r="AG154" s="1233" t="str">
        <f>IF(AG153="","",VLOOKUP(AG153,'シフト記号表（従来型・ユニット型共通）'!$C$6:$L$47,10,FALSE))</f>
        <v/>
      </c>
      <c r="AH154" s="1206" t="str">
        <f>IF(AH153="","",VLOOKUP(AH153,'シフト記号表（従来型・ユニット型共通）'!$C$6:$L$47,10,FALSE))</f>
        <v/>
      </c>
      <c r="AI154" s="1217" t="str">
        <f>IF(AI153="","",VLOOKUP(AI153,'シフト記号表（従来型・ユニット型共通）'!$C$6:$L$47,10,FALSE))</f>
        <v/>
      </c>
      <c r="AJ154" s="1217" t="str">
        <f>IF(AJ153="","",VLOOKUP(AJ153,'シフト記号表（従来型・ユニット型共通）'!$C$6:$L$47,10,FALSE))</f>
        <v/>
      </c>
      <c r="AK154" s="1217" t="str">
        <f>IF(AK153="","",VLOOKUP(AK153,'シフト記号表（従来型・ユニット型共通）'!$C$6:$L$47,10,FALSE))</f>
        <v/>
      </c>
      <c r="AL154" s="1217" t="str">
        <f>IF(AL153="","",VLOOKUP(AL153,'シフト記号表（従来型・ユニット型共通）'!$C$6:$L$47,10,FALSE))</f>
        <v/>
      </c>
      <c r="AM154" s="1217" t="str">
        <f>IF(AM153="","",VLOOKUP(AM153,'シフト記号表（従来型・ユニット型共通）'!$C$6:$L$47,10,FALSE))</f>
        <v/>
      </c>
      <c r="AN154" s="1233" t="str">
        <f>IF(AN153="","",VLOOKUP(AN153,'シフト記号表（従来型・ユニット型共通）'!$C$6:$L$47,10,FALSE))</f>
        <v/>
      </c>
      <c r="AO154" s="1206" t="str">
        <f>IF(AO153="","",VLOOKUP(AO153,'シフト記号表（従来型・ユニット型共通）'!$C$6:$L$47,10,FALSE))</f>
        <v/>
      </c>
      <c r="AP154" s="1217" t="str">
        <f>IF(AP153="","",VLOOKUP(AP153,'シフト記号表（従来型・ユニット型共通）'!$C$6:$L$47,10,FALSE))</f>
        <v/>
      </c>
      <c r="AQ154" s="1217" t="str">
        <f>IF(AQ153="","",VLOOKUP(AQ153,'シフト記号表（従来型・ユニット型共通）'!$C$6:$L$47,10,FALSE))</f>
        <v/>
      </c>
      <c r="AR154" s="1217" t="str">
        <f>IF(AR153="","",VLOOKUP(AR153,'シフト記号表（従来型・ユニット型共通）'!$C$6:$L$47,10,FALSE))</f>
        <v/>
      </c>
      <c r="AS154" s="1217" t="str">
        <f>IF(AS153="","",VLOOKUP(AS153,'シフト記号表（従来型・ユニット型共通）'!$C$6:$L$47,10,FALSE))</f>
        <v/>
      </c>
      <c r="AT154" s="1217" t="str">
        <f>IF(AT153="","",VLOOKUP(AT153,'シフト記号表（従来型・ユニット型共通）'!$C$6:$L$47,10,FALSE))</f>
        <v/>
      </c>
      <c r="AU154" s="1233" t="str">
        <f>IF(AU153="","",VLOOKUP(AU153,'シフト記号表（従来型・ユニット型共通）'!$C$6:$L$47,10,FALSE))</f>
        <v/>
      </c>
      <c r="AV154" s="1206" t="str">
        <f>IF(AV153="","",VLOOKUP(AV153,'シフト記号表（従来型・ユニット型共通）'!$C$6:$L$47,10,FALSE))</f>
        <v/>
      </c>
      <c r="AW154" s="1217" t="str">
        <f>IF(AW153="","",VLOOKUP(AW153,'シフト記号表（従来型・ユニット型共通）'!$C$6:$L$47,10,FALSE))</f>
        <v/>
      </c>
      <c r="AX154" s="1217" t="str">
        <f>IF(AX153="","",VLOOKUP(AX153,'シフト記号表（従来型・ユニット型共通）'!$C$6:$L$47,10,FALSE))</f>
        <v/>
      </c>
      <c r="AY154" s="1217" t="str">
        <f>IF(AY153="","",VLOOKUP(AY153,'シフト記号表（従来型・ユニット型共通）'!$C$6:$L$47,10,FALSE))</f>
        <v/>
      </c>
      <c r="AZ154" s="1217" t="str">
        <f>IF(AZ153="","",VLOOKUP(AZ153,'シフト記号表（従来型・ユニット型共通）'!$C$6:$L$47,10,FALSE))</f>
        <v/>
      </c>
      <c r="BA154" s="1217" t="str">
        <f>IF(BA153="","",VLOOKUP(BA153,'シフト記号表（従来型・ユニット型共通）'!$C$6:$L$47,10,FALSE))</f>
        <v/>
      </c>
      <c r="BB154" s="1233" t="str">
        <f>IF(BB153="","",VLOOKUP(BB153,'シフト記号表（従来型・ユニット型共通）'!$C$6:$L$47,10,FALSE))</f>
        <v/>
      </c>
      <c r="BC154" s="1206" t="str">
        <f>IF(BC153="","",VLOOKUP(BC153,'シフト記号表（従来型・ユニット型共通）'!$C$6:$L$47,10,FALSE))</f>
        <v/>
      </c>
      <c r="BD154" s="1217" t="str">
        <f>IF(BD153="","",VLOOKUP(BD153,'シフト記号表（従来型・ユニット型共通）'!$C$6:$L$47,10,FALSE))</f>
        <v/>
      </c>
      <c r="BE154" s="1217" t="str">
        <f>IF(BE153="","",VLOOKUP(BE153,'シフト記号表（従来型・ユニット型共通）'!$C$6:$L$47,10,FALSE))</f>
        <v/>
      </c>
      <c r="BF154" s="1269">
        <f>IF($BI$3="４週",SUM(AA154:BB154),IF($BI$3="暦月",SUM(AA154:BE154),""))</f>
        <v>0</v>
      </c>
      <c r="BG154" s="1278"/>
      <c r="BH154" s="1287">
        <f>IF($BI$3="４週",BF154/4,IF($BI$3="暦月",(BF154/($BI$8/7)),""))</f>
        <v>0</v>
      </c>
      <c r="BI154" s="1278"/>
      <c r="BJ154" s="1299"/>
      <c r="BK154" s="1306"/>
      <c r="BL154" s="1306"/>
      <c r="BM154" s="1306"/>
      <c r="BN154" s="1316"/>
    </row>
    <row r="155" spans="2:66" ht="20.25" customHeight="1">
      <c r="B155" s="1040">
        <f>B153+1</f>
        <v>70</v>
      </c>
      <c r="C155" s="1048"/>
      <c r="D155" s="1055"/>
      <c r="E155" s="1060"/>
      <c r="F155" s="1066"/>
      <c r="G155" s="1077"/>
      <c r="H155" s="1088"/>
      <c r="I155" s="1095"/>
      <c r="J155" s="1100"/>
      <c r="K155" s="1095"/>
      <c r="L155" s="1100"/>
      <c r="M155" s="1109"/>
      <c r="N155" s="1123"/>
      <c r="O155" s="1129"/>
      <c r="P155" s="1145"/>
      <c r="Q155" s="1145"/>
      <c r="R155" s="1088"/>
      <c r="S155" s="1152"/>
      <c r="T155" s="1157"/>
      <c r="U155" s="1157"/>
      <c r="V155" s="1157"/>
      <c r="W155" s="1168"/>
      <c r="X155" s="1178" t="s">
        <v>1147</v>
      </c>
      <c r="Y155" s="1185"/>
      <c r="Z155" s="1196"/>
      <c r="AA155" s="1207"/>
      <c r="AB155" s="1218"/>
      <c r="AC155" s="1218"/>
      <c r="AD155" s="1218"/>
      <c r="AE155" s="1218"/>
      <c r="AF155" s="1218"/>
      <c r="AG155" s="1234"/>
      <c r="AH155" s="1207"/>
      <c r="AI155" s="1218"/>
      <c r="AJ155" s="1218"/>
      <c r="AK155" s="1218"/>
      <c r="AL155" s="1218"/>
      <c r="AM155" s="1218"/>
      <c r="AN155" s="1234"/>
      <c r="AO155" s="1207"/>
      <c r="AP155" s="1218"/>
      <c r="AQ155" s="1218"/>
      <c r="AR155" s="1218"/>
      <c r="AS155" s="1218"/>
      <c r="AT155" s="1218"/>
      <c r="AU155" s="1234"/>
      <c r="AV155" s="1207"/>
      <c r="AW155" s="1218"/>
      <c r="AX155" s="1218"/>
      <c r="AY155" s="1218"/>
      <c r="AZ155" s="1218"/>
      <c r="BA155" s="1218"/>
      <c r="BB155" s="1234"/>
      <c r="BC155" s="1207"/>
      <c r="BD155" s="1218"/>
      <c r="BE155" s="1261"/>
      <c r="BF155" s="1268"/>
      <c r="BG155" s="1277"/>
      <c r="BH155" s="1286"/>
      <c r="BI155" s="1294"/>
      <c r="BJ155" s="1298"/>
      <c r="BK155" s="1305"/>
      <c r="BL155" s="1305"/>
      <c r="BM155" s="1305"/>
      <c r="BN155" s="1315"/>
    </row>
    <row r="156" spans="2:66" ht="20.25" customHeight="1">
      <c r="B156" s="1041"/>
      <c r="C156" s="1047"/>
      <c r="D156" s="1054"/>
      <c r="E156" s="1060"/>
      <c r="F156" s="1066"/>
      <c r="G156" s="1078"/>
      <c r="H156" s="1089"/>
      <c r="I156" s="1097"/>
      <c r="J156" s="1102">
        <f>G155</f>
        <v>0</v>
      </c>
      <c r="K156" s="1097"/>
      <c r="L156" s="1102">
        <f>M155</f>
        <v>0</v>
      </c>
      <c r="M156" s="1110"/>
      <c r="N156" s="1124"/>
      <c r="O156" s="1130"/>
      <c r="P156" s="1146"/>
      <c r="Q156" s="1146"/>
      <c r="R156" s="1089"/>
      <c r="S156" s="1152"/>
      <c r="T156" s="1157"/>
      <c r="U156" s="1157"/>
      <c r="V156" s="1157"/>
      <c r="W156" s="1168"/>
      <c r="X156" s="1177" t="s">
        <v>1148</v>
      </c>
      <c r="Y156" s="1184"/>
      <c r="Z156" s="1195"/>
      <c r="AA156" s="1206" t="str">
        <f>IF(AA155="","",VLOOKUP(AA155,'シフト記号表（従来型・ユニット型共通）'!$C$6:$L$47,10,FALSE))</f>
        <v/>
      </c>
      <c r="AB156" s="1217" t="str">
        <f>IF(AB155="","",VLOOKUP(AB155,'シフト記号表（従来型・ユニット型共通）'!$C$6:$L$47,10,FALSE))</f>
        <v/>
      </c>
      <c r="AC156" s="1217" t="str">
        <f>IF(AC155="","",VLOOKUP(AC155,'シフト記号表（従来型・ユニット型共通）'!$C$6:$L$47,10,FALSE))</f>
        <v/>
      </c>
      <c r="AD156" s="1217" t="str">
        <f>IF(AD155="","",VLOOKUP(AD155,'シフト記号表（従来型・ユニット型共通）'!$C$6:$L$47,10,FALSE))</f>
        <v/>
      </c>
      <c r="AE156" s="1217" t="str">
        <f>IF(AE155="","",VLOOKUP(AE155,'シフト記号表（従来型・ユニット型共通）'!$C$6:$L$47,10,FALSE))</f>
        <v/>
      </c>
      <c r="AF156" s="1217" t="str">
        <f>IF(AF155="","",VLOOKUP(AF155,'シフト記号表（従来型・ユニット型共通）'!$C$6:$L$47,10,FALSE))</f>
        <v/>
      </c>
      <c r="AG156" s="1233" t="str">
        <f>IF(AG155="","",VLOOKUP(AG155,'シフト記号表（従来型・ユニット型共通）'!$C$6:$L$47,10,FALSE))</f>
        <v/>
      </c>
      <c r="AH156" s="1206" t="str">
        <f>IF(AH155="","",VLOOKUP(AH155,'シフト記号表（従来型・ユニット型共通）'!$C$6:$L$47,10,FALSE))</f>
        <v/>
      </c>
      <c r="AI156" s="1217" t="str">
        <f>IF(AI155="","",VLOOKUP(AI155,'シフト記号表（従来型・ユニット型共通）'!$C$6:$L$47,10,FALSE))</f>
        <v/>
      </c>
      <c r="AJ156" s="1217" t="str">
        <f>IF(AJ155="","",VLOOKUP(AJ155,'シフト記号表（従来型・ユニット型共通）'!$C$6:$L$47,10,FALSE))</f>
        <v/>
      </c>
      <c r="AK156" s="1217" t="str">
        <f>IF(AK155="","",VLOOKUP(AK155,'シフト記号表（従来型・ユニット型共通）'!$C$6:$L$47,10,FALSE))</f>
        <v/>
      </c>
      <c r="AL156" s="1217" t="str">
        <f>IF(AL155="","",VLOOKUP(AL155,'シフト記号表（従来型・ユニット型共通）'!$C$6:$L$47,10,FALSE))</f>
        <v/>
      </c>
      <c r="AM156" s="1217" t="str">
        <f>IF(AM155="","",VLOOKUP(AM155,'シフト記号表（従来型・ユニット型共通）'!$C$6:$L$47,10,FALSE))</f>
        <v/>
      </c>
      <c r="AN156" s="1233" t="str">
        <f>IF(AN155="","",VLOOKUP(AN155,'シフト記号表（従来型・ユニット型共通）'!$C$6:$L$47,10,FALSE))</f>
        <v/>
      </c>
      <c r="AO156" s="1206" t="str">
        <f>IF(AO155="","",VLOOKUP(AO155,'シフト記号表（従来型・ユニット型共通）'!$C$6:$L$47,10,FALSE))</f>
        <v/>
      </c>
      <c r="AP156" s="1217" t="str">
        <f>IF(AP155="","",VLOOKUP(AP155,'シフト記号表（従来型・ユニット型共通）'!$C$6:$L$47,10,FALSE))</f>
        <v/>
      </c>
      <c r="AQ156" s="1217" t="str">
        <f>IF(AQ155="","",VLOOKUP(AQ155,'シフト記号表（従来型・ユニット型共通）'!$C$6:$L$47,10,FALSE))</f>
        <v/>
      </c>
      <c r="AR156" s="1217" t="str">
        <f>IF(AR155="","",VLOOKUP(AR155,'シフト記号表（従来型・ユニット型共通）'!$C$6:$L$47,10,FALSE))</f>
        <v/>
      </c>
      <c r="AS156" s="1217" t="str">
        <f>IF(AS155="","",VLOOKUP(AS155,'シフト記号表（従来型・ユニット型共通）'!$C$6:$L$47,10,FALSE))</f>
        <v/>
      </c>
      <c r="AT156" s="1217" t="str">
        <f>IF(AT155="","",VLOOKUP(AT155,'シフト記号表（従来型・ユニット型共通）'!$C$6:$L$47,10,FALSE))</f>
        <v/>
      </c>
      <c r="AU156" s="1233" t="str">
        <f>IF(AU155="","",VLOOKUP(AU155,'シフト記号表（従来型・ユニット型共通）'!$C$6:$L$47,10,FALSE))</f>
        <v/>
      </c>
      <c r="AV156" s="1206" t="str">
        <f>IF(AV155="","",VLOOKUP(AV155,'シフト記号表（従来型・ユニット型共通）'!$C$6:$L$47,10,FALSE))</f>
        <v/>
      </c>
      <c r="AW156" s="1217" t="str">
        <f>IF(AW155="","",VLOOKUP(AW155,'シフト記号表（従来型・ユニット型共通）'!$C$6:$L$47,10,FALSE))</f>
        <v/>
      </c>
      <c r="AX156" s="1217" t="str">
        <f>IF(AX155="","",VLOOKUP(AX155,'シフト記号表（従来型・ユニット型共通）'!$C$6:$L$47,10,FALSE))</f>
        <v/>
      </c>
      <c r="AY156" s="1217" t="str">
        <f>IF(AY155="","",VLOOKUP(AY155,'シフト記号表（従来型・ユニット型共通）'!$C$6:$L$47,10,FALSE))</f>
        <v/>
      </c>
      <c r="AZ156" s="1217" t="str">
        <f>IF(AZ155="","",VLOOKUP(AZ155,'シフト記号表（従来型・ユニット型共通）'!$C$6:$L$47,10,FALSE))</f>
        <v/>
      </c>
      <c r="BA156" s="1217" t="str">
        <f>IF(BA155="","",VLOOKUP(BA155,'シフト記号表（従来型・ユニット型共通）'!$C$6:$L$47,10,FALSE))</f>
        <v/>
      </c>
      <c r="BB156" s="1233" t="str">
        <f>IF(BB155="","",VLOOKUP(BB155,'シフト記号表（従来型・ユニット型共通）'!$C$6:$L$47,10,FALSE))</f>
        <v/>
      </c>
      <c r="BC156" s="1206" t="str">
        <f>IF(BC155="","",VLOOKUP(BC155,'シフト記号表（従来型・ユニット型共通）'!$C$6:$L$47,10,FALSE))</f>
        <v/>
      </c>
      <c r="BD156" s="1217" t="str">
        <f>IF(BD155="","",VLOOKUP(BD155,'シフト記号表（従来型・ユニット型共通）'!$C$6:$L$47,10,FALSE))</f>
        <v/>
      </c>
      <c r="BE156" s="1217" t="str">
        <f>IF(BE155="","",VLOOKUP(BE155,'シフト記号表（従来型・ユニット型共通）'!$C$6:$L$47,10,FALSE))</f>
        <v/>
      </c>
      <c r="BF156" s="1269">
        <f>IF($BI$3="４週",SUM(AA156:BB156),IF($BI$3="暦月",SUM(AA156:BE156),""))</f>
        <v>0</v>
      </c>
      <c r="BG156" s="1278"/>
      <c r="BH156" s="1287">
        <f>IF($BI$3="４週",BF156/4,IF($BI$3="暦月",(BF156/($BI$8/7)),""))</f>
        <v>0</v>
      </c>
      <c r="BI156" s="1278"/>
      <c r="BJ156" s="1299"/>
      <c r="BK156" s="1306"/>
      <c r="BL156" s="1306"/>
      <c r="BM156" s="1306"/>
      <c r="BN156" s="1316"/>
    </row>
    <row r="157" spans="2:66" ht="20.25" customHeight="1">
      <c r="B157" s="1040">
        <f>B155+1</f>
        <v>71</v>
      </c>
      <c r="C157" s="1048"/>
      <c r="D157" s="1055"/>
      <c r="E157" s="1060"/>
      <c r="F157" s="1066"/>
      <c r="G157" s="1077"/>
      <c r="H157" s="1088"/>
      <c r="I157" s="1095"/>
      <c r="J157" s="1100"/>
      <c r="K157" s="1095"/>
      <c r="L157" s="1100"/>
      <c r="M157" s="1109"/>
      <c r="N157" s="1123"/>
      <c r="O157" s="1129"/>
      <c r="P157" s="1145"/>
      <c r="Q157" s="1145"/>
      <c r="R157" s="1088"/>
      <c r="S157" s="1152"/>
      <c r="T157" s="1157"/>
      <c r="U157" s="1157"/>
      <c r="V157" s="1157"/>
      <c r="W157" s="1168"/>
      <c r="X157" s="1178" t="s">
        <v>1147</v>
      </c>
      <c r="Y157" s="1185"/>
      <c r="Z157" s="1196"/>
      <c r="AA157" s="1207"/>
      <c r="AB157" s="1218"/>
      <c r="AC157" s="1218"/>
      <c r="AD157" s="1218"/>
      <c r="AE157" s="1218"/>
      <c r="AF157" s="1218"/>
      <c r="AG157" s="1234"/>
      <c r="AH157" s="1207"/>
      <c r="AI157" s="1218"/>
      <c r="AJ157" s="1218"/>
      <c r="AK157" s="1218"/>
      <c r="AL157" s="1218"/>
      <c r="AM157" s="1218"/>
      <c r="AN157" s="1234"/>
      <c r="AO157" s="1207"/>
      <c r="AP157" s="1218"/>
      <c r="AQ157" s="1218"/>
      <c r="AR157" s="1218"/>
      <c r="AS157" s="1218"/>
      <c r="AT157" s="1218"/>
      <c r="AU157" s="1234"/>
      <c r="AV157" s="1207"/>
      <c r="AW157" s="1218"/>
      <c r="AX157" s="1218"/>
      <c r="AY157" s="1218"/>
      <c r="AZ157" s="1218"/>
      <c r="BA157" s="1218"/>
      <c r="BB157" s="1234"/>
      <c r="BC157" s="1207"/>
      <c r="BD157" s="1218"/>
      <c r="BE157" s="1261"/>
      <c r="BF157" s="1268"/>
      <c r="BG157" s="1277"/>
      <c r="BH157" s="1286"/>
      <c r="BI157" s="1294"/>
      <c r="BJ157" s="1298"/>
      <c r="BK157" s="1305"/>
      <c r="BL157" s="1305"/>
      <c r="BM157" s="1305"/>
      <c r="BN157" s="1315"/>
    </row>
    <row r="158" spans="2:66" ht="20.25" customHeight="1">
      <c r="B158" s="1041"/>
      <c r="C158" s="1047"/>
      <c r="D158" s="1054"/>
      <c r="E158" s="1060"/>
      <c r="F158" s="1066"/>
      <c r="G158" s="1078"/>
      <c r="H158" s="1089"/>
      <c r="I158" s="1097"/>
      <c r="J158" s="1102">
        <f>G157</f>
        <v>0</v>
      </c>
      <c r="K158" s="1097"/>
      <c r="L158" s="1102">
        <f>M157</f>
        <v>0</v>
      </c>
      <c r="M158" s="1110"/>
      <c r="N158" s="1124"/>
      <c r="O158" s="1130"/>
      <c r="P158" s="1146"/>
      <c r="Q158" s="1146"/>
      <c r="R158" s="1089"/>
      <c r="S158" s="1152"/>
      <c r="T158" s="1157"/>
      <c r="U158" s="1157"/>
      <c r="V158" s="1157"/>
      <c r="W158" s="1168"/>
      <c r="X158" s="1177" t="s">
        <v>1148</v>
      </c>
      <c r="Y158" s="1184"/>
      <c r="Z158" s="1195"/>
      <c r="AA158" s="1206" t="str">
        <f>IF(AA157="","",VLOOKUP(AA157,'シフト記号表（従来型・ユニット型共通）'!$C$6:$L$47,10,FALSE))</f>
        <v/>
      </c>
      <c r="AB158" s="1217" t="str">
        <f>IF(AB157="","",VLOOKUP(AB157,'シフト記号表（従来型・ユニット型共通）'!$C$6:$L$47,10,FALSE))</f>
        <v/>
      </c>
      <c r="AC158" s="1217" t="str">
        <f>IF(AC157="","",VLOOKUP(AC157,'シフト記号表（従来型・ユニット型共通）'!$C$6:$L$47,10,FALSE))</f>
        <v/>
      </c>
      <c r="AD158" s="1217" t="str">
        <f>IF(AD157="","",VLOOKUP(AD157,'シフト記号表（従来型・ユニット型共通）'!$C$6:$L$47,10,FALSE))</f>
        <v/>
      </c>
      <c r="AE158" s="1217" t="str">
        <f>IF(AE157="","",VLOOKUP(AE157,'シフト記号表（従来型・ユニット型共通）'!$C$6:$L$47,10,FALSE))</f>
        <v/>
      </c>
      <c r="AF158" s="1217" t="str">
        <f>IF(AF157="","",VLOOKUP(AF157,'シフト記号表（従来型・ユニット型共通）'!$C$6:$L$47,10,FALSE))</f>
        <v/>
      </c>
      <c r="AG158" s="1233" t="str">
        <f>IF(AG157="","",VLOOKUP(AG157,'シフト記号表（従来型・ユニット型共通）'!$C$6:$L$47,10,FALSE))</f>
        <v/>
      </c>
      <c r="AH158" s="1206" t="str">
        <f>IF(AH157="","",VLOOKUP(AH157,'シフト記号表（従来型・ユニット型共通）'!$C$6:$L$47,10,FALSE))</f>
        <v/>
      </c>
      <c r="AI158" s="1217" t="str">
        <f>IF(AI157="","",VLOOKUP(AI157,'シフト記号表（従来型・ユニット型共通）'!$C$6:$L$47,10,FALSE))</f>
        <v/>
      </c>
      <c r="AJ158" s="1217" t="str">
        <f>IF(AJ157="","",VLOOKUP(AJ157,'シフト記号表（従来型・ユニット型共通）'!$C$6:$L$47,10,FALSE))</f>
        <v/>
      </c>
      <c r="AK158" s="1217" t="str">
        <f>IF(AK157="","",VLOOKUP(AK157,'シフト記号表（従来型・ユニット型共通）'!$C$6:$L$47,10,FALSE))</f>
        <v/>
      </c>
      <c r="AL158" s="1217" t="str">
        <f>IF(AL157="","",VLOOKUP(AL157,'シフト記号表（従来型・ユニット型共通）'!$C$6:$L$47,10,FALSE))</f>
        <v/>
      </c>
      <c r="AM158" s="1217" t="str">
        <f>IF(AM157="","",VLOOKUP(AM157,'シフト記号表（従来型・ユニット型共通）'!$C$6:$L$47,10,FALSE))</f>
        <v/>
      </c>
      <c r="AN158" s="1233" t="str">
        <f>IF(AN157="","",VLOOKUP(AN157,'シフト記号表（従来型・ユニット型共通）'!$C$6:$L$47,10,FALSE))</f>
        <v/>
      </c>
      <c r="AO158" s="1206" t="str">
        <f>IF(AO157="","",VLOOKUP(AO157,'シフト記号表（従来型・ユニット型共通）'!$C$6:$L$47,10,FALSE))</f>
        <v/>
      </c>
      <c r="AP158" s="1217" t="str">
        <f>IF(AP157="","",VLOOKUP(AP157,'シフト記号表（従来型・ユニット型共通）'!$C$6:$L$47,10,FALSE))</f>
        <v/>
      </c>
      <c r="AQ158" s="1217" t="str">
        <f>IF(AQ157="","",VLOOKUP(AQ157,'シフト記号表（従来型・ユニット型共通）'!$C$6:$L$47,10,FALSE))</f>
        <v/>
      </c>
      <c r="AR158" s="1217" t="str">
        <f>IF(AR157="","",VLOOKUP(AR157,'シフト記号表（従来型・ユニット型共通）'!$C$6:$L$47,10,FALSE))</f>
        <v/>
      </c>
      <c r="AS158" s="1217" t="str">
        <f>IF(AS157="","",VLOOKUP(AS157,'シフト記号表（従来型・ユニット型共通）'!$C$6:$L$47,10,FALSE))</f>
        <v/>
      </c>
      <c r="AT158" s="1217" t="str">
        <f>IF(AT157="","",VLOOKUP(AT157,'シフト記号表（従来型・ユニット型共通）'!$C$6:$L$47,10,FALSE))</f>
        <v/>
      </c>
      <c r="AU158" s="1233" t="str">
        <f>IF(AU157="","",VLOOKUP(AU157,'シフト記号表（従来型・ユニット型共通）'!$C$6:$L$47,10,FALSE))</f>
        <v/>
      </c>
      <c r="AV158" s="1206" t="str">
        <f>IF(AV157="","",VLOOKUP(AV157,'シフト記号表（従来型・ユニット型共通）'!$C$6:$L$47,10,FALSE))</f>
        <v/>
      </c>
      <c r="AW158" s="1217" t="str">
        <f>IF(AW157="","",VLOOKUP(AW157,'シフト記号表（従来型・ユニット型共通）'!$C$6:$L$47,10,FALSE))</f>
        <v/>
      </c>
      <c r="AX158" s="1217" t="str">
        <f>IF(AX157="","",VLOOKUP(AX157,'シフト記号表（従来型・ユニット型共通）'!$C$6:$L$47,10,FALSE))</f>
        <v/>
      </c>
      <c r="AY158" s="1217" t="str">
        <f>IF(AY157="","",VLOOKUP(AY157,'シフト記号表（従来型・ユニット型共通）'!$C$6:$L$47,10,FALSE))</f>
        <v/>
      </c>
      <c r="AZ158" s="1217" t="str">
        <f>IF(AZ157="","",VLOOKUP(AZ157,'シフト記号表（従来型・ユニット型共通）'!$C$6:$L$47,10,FALSE))</f>
        <v/>
      </c>
      <c r="BA158" s="1217" t="str">
        <f>IF(BA157="","",VLOOKUP(BA157,'シフト記号表（従来型・ユニット型共通）'!$C$6:$L$47,10,FALSE))</f>
        <v/>
      </c>
      <c r="BB158" s="1233" t="str">
        <f>IF(BB157="","",VLOOKUP(BB157,'シフト記号表（従来型・ユニット型共通）'!$C$6:$L$47,10,FALSE))</f>
        <v/>
      </c>
      <c r="BC158" s="1206" t="str">
        <f>IF(BC157="","",VLOOKUP(BC157,'シフト記号表（従来型・ユニット型共通）'!$C$6:$L$47,10,FALSE))</f>
        <v/>
      </c>
      <c r="BD158" s="1217" t="str">
        <f>IF(BD157="","",VLOOKUP(BD157,'シフト記号表（従来型・ユニット型共通）'!$C$6:$L$47,10,FALSE))</f>
        <v/>
      </c>
      <c r="BE158" s="1217" t="str">
        <f>IF(BE157="","",VLOOKUP(BE157,'シフト記号表（従来型・ユニット型共通）'!$C$6:$L$47,10,FALSE))</f>
        <v/>
      </c>
      <c r="BF158" s="1269">
        <f>IF($BI$3="４週",SUM(AA158:BB158),IF($BI$3="暦月",SUM(AA158:BE158),""))</f>
        <v>0</v>
      </c>
      <c r="BG158" s="1278"/>
      <c r="BH158" s="1287">
        <f>IF($BI$3="４週",BF158/4,IF($BI$3="暦月",(BF158/($BI$8/7)),""))</f>
        <v>0</v>
      </c>
      <c r="BI158" s="1278"/>
      <c r="BJ158" s="1299"/>
      <c r="BK158" s="1306"/>
      <c r="BL158" s="1306"/>
      <c r="BM158" s="1306"/>
      <c r="BN158" s="1316"/>
    </row>
    <row r="159" spans="2:66" ht="20.25" customHeight="1">
      <c r="B159" s="1040">
        <f>B157+1</f>
        <v>72</v>
      </c>
      <c r="C159" s="1048"/>
      <c r="D159" s="1055"/>
      <c r="E159" s="1060"/>
      <c r="F159" s="1066"/>
      <c r="G159" s="1077"/>
      <c r="H159" s="1088"/>
      <c r="I159" s="1095"/>
      <c r="J159" s="1100"/>
      <c r="K159" s="1095"/>
      <c r="L159" s="1100"/>
      <c r="M159" s="1109"/>
      <c r="N159" s="1123"/>
      <c r="O159" s="1129"/>
      <c r="P159" s="1145"/>
      <c r="Q159" s="1145"/>
      <c r="R159" s="1088"/>
      <c r="S159" s="1152"/>
      <c r="T159" s="1157"/>
      <c r="U159" s="1157"/>
      <c r="V159" s="1157"/>
      <c r="W159" s="1168"/>
      <c r="X159" s="1178" t="s">
        <v>1147</v>
      </c>
      <c r="Y159" s="1185"/>
      <c r="Z159" s="1196"/>
      <c r="AA159" s="1207"/>
      <c r="AB159" s="1218"/>
      <c r="AC159" s="1218"/>
      <c r="AD159" s="1218"/>
      <c r="AE159" s="1218"/>
      <c r="AF159" s="1218"/>
      <c r="AG159" s="1234"/>
      <c r="AH159" s="1207"/>
      <c r="AI159" s="1218"/>
      <c r="AJ159" s="1218"/>
      <c r="AK159" s="1218"/>
      <c r="AL159" s="1218"/>
      <c r="AM159" s="1218"/>
      <c r="AN159" s="1234"/>
      <c r="AO159" s="1207"/>
      <c r="AP159" s="1218"/>
      <c r="AQ159" s="1218"/>
      <c r="AR159" s="1218"/>
      <c r="AS159" s="1218"/>
      <c r="AT159" s="1218"/>
      <c r="AU159" s="1234"/>
      <c r="AV159" s="1207"/>
      <c r="AW159" s="1218"/>
      <c r="AX159" s="1218"/>
      <c r="AY159" s="1218"/>
      <c r="AZ159" s="1218"/>
      <c r="BA159" s="1218"/>
      <c r="BB159" s="1234"/>
      <c r="BC159" s="1207"/>
      <c r="BD159" s="1218"/>
      <c r="BE159" s="1261"/>
      <c r="BF159" s="1268"/>
      <c r="BG159" s="1277"/>
      <c r="BH159" s="1286"/>
      <c r="BI159" s="1294"/>
      <c r="BJ159" s="1298"/>
      <c r="BK159" s="1305"/>
      <c r="BL159" s="1305"/>
      <c r="BM159" s="1305"/>
      <c r="BN159" s="1315"/>
    </row>
    <row r="160" spans="2:66" ht="20.25" customHeight="1">
      <c r="B160" s="1041"/>
      <c r="C160" s="1047"/>
      <c r="D160" s="1054"/>
      <c r="E160" s="1060"/>
      <c r="F160" s="1066"/>
      <c r="G160" s="1078"/>
      <c r="H160" s="1089"/>
      <c r="I160" s="1097"/>
      <c r="J160" s="1102">
        <f>G159</f>
        <v>0</v>
      </c>
      <c r="K160" s="1097"/>
      <c r="L160" s="1102">
        <f>M159</f>
        <v>0</v>
      </c>
      <c r="M160" s="1110"/>
      <c r="N160" s="1124"/>
      <c r="O160" s="1130"/>
      <c r="P160" s="1146"/>
      <c r="Q160" s="1146"/>
      <c r="R160" s="1089"/>
      <c r="S160" s="1152"/>
      <c r="T160" s="1157"/>
      <c r="U160" s="1157"/>
      <c r="V160" s="1157"/>
      <c r="W160" s="1168"/>
      <c r="X160" s="1177" t="s">
        <v>1148</v>
      </c>
      <c r="Y160" s="1184"/>
      <c r="Z160" s="1195"/>
      <c r="AA160" s="1206" t="str">
        <f>IF(AA159="","",VLOOKUP(AA159,'シフト記号表（従来型・ユニット型共通）'!$C$6:$L$47,10,FALSE))</f>
        <v/>
      </c>
      <c r="AB160" s="1217" t="str">
        <f>IF(AB159="","",VLOOKUP(AB159,'シフト記号表（従来型・ユニット型共通）'!$C$6:$L$47,10,FALSE))</f>
        <v/>
      </c>
      <c r="AC160" s="1217" t="str">
        <f>IF(AC159="","",VLOOKUP(AC159,'シフト記号表（従来型・ユニット型共通）'!$C$6:$L$47,10,FALSE))</f>
        <v/>
      </c>
      <c r="AD160" s="1217" t="str">
        <f>IF(AD159="","",VLOOKUP(AD159,'シフト記号表（従来型・ユニット型共通）'!$C$6:$L$47,10,FALSE))</f>
        <v/>
      </c>
      <c r="AE160" s="1217" t="str">
        <f>IF(AE159="","",VLOOKUP(AE159,'シフト記号表（従来型・ユニット型共通）'!$C$6:$L$47,10,FALSE))</f>
        <v/>
      </c>
      <c r="AF160" s="1217" t="str">
        <f>IF(AF159="","",VLOOKUP(AF159,'シフト記号表（従来型・ユニット型共通）'!$C$6:$L$47,10,FALSE))</f>
        <v/>
      </c>
      <c r="AG160" s="1233" t="str">
        <f>IF(AG159="","",VLOOKUP(AG159,'シフト記号表（従来型・ユニット型共通）'!$C$6:$L$47,10,FALSE))</f>
        <v/>
      </c>
      <c r="AH160" s="1206" t="str">
        <f>IF(AH159="","",VLOOKUP(AH159,'シフト記号表（従来型・ユニット型共通）'!$C$6:$L$47,10,FALSE))</f>
        <v/>
      </c>
      <c r="AI160" s="1217" t="str">
        <f>IF(AI159="","",VLOOKUP(AI159,'シフト記号表（従来型・ユニット型共通）'!$C$6:$L$47,10,FALSE))</f>
        <v/>
      </c>
      <c r="AJ160" s="1217" t="str">
        <f>IF(AJ159="","",VLOOKUP(AJ159,'シフト記号表（従来型・ユニット型共通）'!$C$6:$L$47,10,FALSE))</f>
        <v/>
      </c>
      <c r="AK160" s="1217" t="str">
        <f>IF(AK159="","",VLOOKUP(AK159,'シフト記号表（従来型・ユニット型共通）'!$C$6:$L$47,10,FALSE))</f>
        <v/>
      </c>
      <c r="AL160" s="1217" t="str">
        <f>IF(AL159="","",VLOOKUP(AL159,'シフト記号表（従来型・ユニット型共通）'!$C$6:$L$47,10,FALSE))</f>
        <v/>
      </c>
      <c r="AM160" s="1217" t="str">
        <f>IF(AM159="","",VLOOKUP(AM159,'シフト記号表（従来型・ユニット型共通）'!$C$6:$L$47,10,FALSE))</f>
        <v/>
      </c>
      <c r="AN160" s="1233" t="str">
        <f>IF(AN159="","",VLOOKUP(AN159,'シフト記号表（従来型・ユニット型共通）'!$C$6:$L$47,10,FALSE))</f>
        <v/>
      </c>
      <c r="AO160" s="1206" t="str">
        <f>IF(AO159="","",VLOOKUP(AO159,'シフト記号表（従来型・ユニット型共通）'!$C$6:$L$47,10,FALSE))</f>
        <v/>
      </c>
      <c r="AP160" s="1217" t="str">
        <f>IF(AP159="","",VLOOKUP(AP159,'シフト記号表（従来型・ユニット型共通）'!$C$6:$L$47,10,FALSE))</f>
        <v/>
      </c>
      <c r="AQ160" s="1217" t="str">
        <f>IF(AQ159="","",VLOOKUP(AQ159,'シフト記号表（従来型・ユニット型共通）'!$C$6:$L$47,10,FALSE))</f>
        <v/>
      </c>
      <c r="AR160" s="1217" t="str">
        <f>IF(AR159="","",VLOOKUP(AR159,'シフト記号表（従来型・ユニット型共通）'!$C$6:$L$47,10,FALSE))</f>
        <v/>
      </c>
      <c r="AS160" s="1217" t="str">
        <f>IF(AS159="","",VLOOKUP(AS159,'シフト記号表（従来型・ユニット型共通）'!$C$6:$L$47,10,FALSE))</f>
        <v/>
      </c>
      <c r="AT160" s="1217" t="str">
        <f>IF(AT159="","",VLOOKUP(AT159,'シフト記号表（従来型・ユニット型共通）'!$C$6:$L$47,10,FALSE))</f>
        <v/>
      </c>
      <c r="AU160" s="1233" t="str">
        <f>IF(AU159="","",VLOOKUP(AU159,'シフト記号表（従来型・ユニット型共通）'!$C$6:$L$47,10,FALSE))</f>
        <v/>
      </c>
      <c r="AV160" s="1206" t="str">
        <f>IF(AV159="","",VLOOKUP(AV159,'シフト記号表（従来型・ユニット型共通）'!$C$6:$L$47,10,FALSE))</f>
        <v/>
      </c>
      <c r="AW160" s="1217" t="str">
        <f>IF(AW159="","",VLOOKUP(AW159,'シフト記号表（従来型・ユニット型共通）'!$C$6:$L$47,10,FALSE))</f>
        <v/>
      </c>
      <c r="AX160" s="1217" t="str">
        <f>IF(AX159="","",VLOOKUP(AX159,'シフト記号表（従来型・ユニット型共通）'!$C$6:$L$47,10,FALSE))</f>
        <v/>
      </c>
      <c r="AY160" s="1217" t="str">
        <f>IF(AY159="","",VLOOKUP(AY159,'シフト記号表（従来型・ユニット型共通）'!$C$6:$L$47,10,FALSE))</f>
        <v/>
      </c>
      <c r="AZ160" s="1217" t="str">
        <f>IF(AZ159="","",VLOOKUP(AZ159,'シフト記号表（従来型・ユニット型共通）'!$C$6:$L$47,10,FALSE))</f>
        <v/>
      </c>
      <c r="BA160" s="1217" t="str">
        <f>IF(BA159="","",VLOOKUP(BA159,'シフト記号表（従来型・ユニット型共通）'!$C$6:$L$47,10,FALSE))</f>
        <v/>
      </c>
      <c r="BB160" s="1233" t="str">
        <f>IF(BB159="","",VLOOKUP(BB159,'シフト記号表（従来型・ユニット型共通）'!$C$6:$L$47,10,FALSE))</f>
        <v/>
      </c>
      <c r="BC160" s="1206" t="str">
        <f>IF(BC159="","",VLOOKUP(BC159,'シフト記号表（従来型・ユニット型共通）'!$C$6:$L$47,10,FALSE))</f>
        <v/>
      </c>
      <c r="BD160" s="1217" t="str">
        <f>IF(BD159="","",VLOOKUP(BD159,'シフト記号表（従来型・ユニット型共通）'!$C$6:$L$47,10,FALSE))</f>
        <v/>
      </c>
      <c r="BE160" s="1217" t="str">
        <f>IF(BE159="","",VLOOKUP(BE159,'シフト記号表（従来型・ユニット型共通）'!$C$6:$L$47,10,FALSE))</f>
        <v/>
      </c>
      <c r="BF160" s="1269">
        <f>IF($BI$3="４週",SUM(AA160:BB160),IF($BI$3="暦月",SUM(AA160:BE160),""))</f>
        <v>0</v>
      </c>
      <c r="BG160" s="1278"/>
      <c r="BH160" s="1287">
        <f>IF($BI$3="４週",BF160/4,IF($BI$3="暦月",(BF160/($BI$8/7)),""))</f>
        <v>0</v>
      </c>
      <c r="BI160" s="1278"/>
      <c r="BJ160" s="1299"/>
      <c r="BK160" s="1306"/>
      <c r="BL160" s="1306"/>
      <c r="BM160" s="1306"/>
      <c r="BN160" s="1316"/>
    </row>
    <row r="161" spans="2:66" ht="20.25" customHeight="1">
      <c r="B161" s="1040">
        <f>B159+1</f>
        <v>73</v>
      </c>
      <c r="C161" s="1048"/>
      <c r="D161" s="1055"/>
      <c r="E161" s="1060"/>
      <c r="F161" s="1066"/>
      <c r="G161" s="1077"/>
      <c r="H161" s="1088"/>
      <c r="I161" s="1095"/>
      <c r="J161" s="1100"/>
      <c r="K161" s="1095"/>
      <c r="L161" s="1100"/>
      <c r="M161" s="1109"/>
      <c r="N161" s="1123"/>
      <c r="O161" s="1129"/>
      <c r="P161" s="1145"/>
      <c r="Q161" s="1145"/>
      <c r="R161" s="1088"/>
      <c r="S161" s="1152"/>
      <c r="T161" s="1157"/>
      <c r="U161" s="1157"/>
      <c r="V161" s="1157"/>
      <c r="W161" s="1168"/>
      <c r="X161" s="1178" t="s">
        <v>1147</v>
      </c>
      <c r="Y161" s="1185"/>
      <c r="Z161" s="1196"/>
      <c r="AA161" s="1207"/>
      <c r="AB161" s="1218"/>
      <c r="AC161" s="1218"/>
      <c r="AD161" s="1218"/>
      <c r="AE161" s="1218"/>
      <c r="AF161" s="1218"/>
      <c r="AG161" s="1234"/>
      <c r="AH161" s="1207"/>
      <c r="AI161" s="1218"/>
      <c r="AJ161" s="1218"/>
      <c r="AK161" s="1218"/>
      <c r="AL161" s="1218"/>
      <c r="AM161" s="1218"/>
      <c r="AN161" s="1234"/>
      <c r="AO161" s="1207"/>
      <c r="AP161" s="1218"/>
      <c r="AQ161" s="1218"/>
      <c r="AR161" s="1218"/>
      <c r="AS161" s="1218"/>
      <c r="AT161" s="1218"/>
      <c r="AU161" s="1234"/>
      <c r="AV161" s="1207"/>
      <c r="AW161" s="1218"/>
      <c r="AX161" s="1218"/>
      <c r="AY161" s="1218"/>
      <c r="AZ161" s="1218"/>
      <c r="BA161" s="1218"/>
      <c r="BB161" s="1234"/>
      <c r="BC161" s="1207"/>
      <c r="BD161" s="1218"/>
      <c r="BE161" s="1261"/>
      <c r="BF161" s="1268"/>
      <c r="BG161" s="1277"/>
      <c r="BH161" s="1286"/>
      <c r="BI161" s="1294"/>
      <c r="BJ161" s="1298"/>
      <c r="BK161" s="1305"/>
      <c r="BL161" s="1305"/>
      <c r="BM161" s="1305"/>
      <c r="BN161" s="1315"/>
    </row>
    <row r="162" spans="2:66" ht="20.25" customHeight="1">
      <c r="B162" s="1041"/>
      <c r="C162" s="1047"/>
      <c r="D162" s="1054"/>
      <c r="E162" s="1060"/>
      <c r="F162" s="1066"/>
      <c r="G162" s="1078"/>
      <c r="H162" s="1089"/>
      <c r="I162" s="1097"/>
      <c r="J162" s="1102">
        <f>G161</f>
        <v>0</v>
      </c>
      <c r="K162" s="1097"/>
      <c r="L162" s="1102">
        <f>M161</f>
        <v>0</v>
      </c>
      <c r="M162" s="1110"/>
      <c r="N162" s="1124"/>
      <c r="O162" s="1130"/>
      <c r="P162" s="1146"/>
      <c r="Q162" s="1146"/>
      <c r="R162" s="1089"/>
      <c r="S162" s="1152"/>
      <c r="T162" s="1157"/>
      <c r="U162" s="1157"/>
      <c r="V162" s="1157"/>
      <c r="W162" s="1168"/>
      <c r="X162" s="1177" t="s">
        <v>1148</v>
      </c>
      <c r="Y162" s="1184"/>
      <c r="Z162" s="1195"/>
      <c r="AA162" s="1206" t="str">
        <f>IF(AA161="","",VLOOKUP(AA161,'シフト記号表（従来型・ユニット型共通）'!$C$6:$L$47,10,FALSE))</f>
        <v/>
      </c>
      <c r="AB162" s="1217" t="str">
        <f>IF(AB161="","",VLOOKUP(AB161,'シフト記号表（従来型・ユニット型共通）'!$C$6:$L$47,10,FALSE))</f>
        <v/>
      </c>
      <c r="AC162" s="1217" t="str">
        <f>IF(AC161="","",VLOOKUP(AC161,'シフト記号表（従来型・ユニット型共通）'!$C$6:$L$47,10,FALSE))</f>
        <v/>
      </c>
      <c r="AD162" s="1217" t="str">
        <f>IF(AD161="","",VLOOKUP(AD161,'シフト記号表（従来型・ユニット型共通）'!$C$6:$L$47,10,FALSE))</f>
        <v/>
      </c>
      <c r="AE162" s="1217" t="str">
        <f>IF(AE161="","",VLOOKUP(AE161,'シフト記号表（従来型・ユニット型共通）'!$C$6:$L$47,10,FALSE))</f>
        <v/>
      </c>
      <c r="AF162" s="1217" t="str">
        <f>IF(AF161="","",VLOOKUP(AF161,'シフト記号表（従来型・ユニット型共通）'!$C$6:$L$47,10,FALSE))</f>
        <v/>
      </c>
      <c r="AG162" s="1233" t="str">
        <f>IF(AG161="","",VLOOKUP(AG161,'シフト記号表（従来型・ユニット型共通）'!$C$6:$L$47,10,FALSE))</f>
        <v/>
      </c>
      <c r="AH162" s="1206" t="str">
        <f>IF(AH161="","",VLOOKUP(AH161,'シフト記号表（従来型・ユニット型共通）'!$C$6:$L$47,10,FALSE))</f>
        <v/>
      </c>
      <c r="AI162" s="1217" t="str">
        <f>IF(AI161="","",VLOOKUP(AI161,'シフト記号表（従来型・ユニット型共通）'!$C$6:$L$47,10,FALSE))</f>
        <v/>
      </c>
      <c r="AJ162" s="1217" t="str">
        <f>IF(AJ161="","",VLOOKUP(AJ161,'シフト記号表（従来型・ユニット型共通）'!$C$6:$L$47,10,FALSE))</f>
        <v/>
      </c>
      <c r="AK162" s="1217" t="str">
        <f>IF(AK161="","",VLOOKUP(AK161,'シフト記号表（従来型・ユニット型共通）'!$C$6:$L$47,10,FALSE))</f>
        <v/>
      </c>
      <c r="AL162" s="1217" t="str">
        <f>IF(AL161="","",VLOOKUP(AL161,'シフト記号表（従来型・ユニット型共通）'!$C$6:$L$47,10,FALSE))</f>
        <v/>
      </c>
      <c r="AM162" s="1217" t="str">
        <f>IF(AM161="","",VLOOKUP(AM161,'シフト記号表（従来型・ユニット型共通）'!$C$6:$L$47,10,FALSE))</f>
        <v/>
      </c>
      <c r="AN162" s="1233" t="str">
        <f>IF(AN161="","",VLOOKUP(AN161,'シフト記号表（従来型・ユニット型共通）'!$C$6:$L$47,10,FALSE))</f>
        <v/>
      </c>
      <c r="AO162" s="1206" t="str">
        <f>IF(AO161="","",VLOOKUP(AO161,'シフト記号表（従来型・ユニット型共通）'!$C$6:$L$47,10,FALSE))</f>
        <v/>
      </c>
      <c r="AP162" s="1217" t="str">
        <f>IF(AP161="","",VLOOKUP(AP161,'シフト記号表（従来型・ユニット型共通）'!$C$6:$L$47,10,FALSE))</f>
        <v/>
      </c>
      <c r="AQ162" s="1217" t="str">
        <f>IF(AQ161="","",VLOOKUP(AQ161,'シフト記号表（従来型・ユニット型共通）'!$C$6:$L$47,10,FALSE))</f>
        <v/>
      </c>
      <c r="AR162" s="1217" t="str">
        <f>IF(AR161="","",VLOOKUP(AR161,'シフト記号表（従来型・ユニット型共通）'!$C$6:$L$47,10,FALSE))</f>
        <v/>
      </c>
      <c r="AS162" s="1217" t="str">
        <f>IF(AS161="","",VLOOKUP(AS161,'シフト記号表（従来型・ユニット型共通）'!$C$6:$L$47,10,FALSE))</f>
        <v/>
      </c>
      <c r="AT162" s="1217" t="str">
        <f>IF(AT161="","",VLOOKUP(AT161,'シフト記号表（従来型・ユニット型共通）'!$C$6:$L$47,10,FALSE))</f>
        <v/>
      </c>
      <c r="AU162" s="1233" t="str">
        <f>IF(AU161="","",VLOOKUP(AU161,'シフト記号表（従来型・ユニット型共通）'!$C$6:$L$47,10,FALSE))</f>
        <v/>
      </c>
      <c r="AV162" s="1206" t="str">
        <f>IF(AV161="","",VLOOKUP(AV161,'シフト記号表（従来型・ユニット型共通）'!$C$6:$L$47,10,FALSE))</f>
        <v/>
      </c>
      <c r="AW162" s="1217" t="str">
        <f>IF(AW161="","",VLOOKUP(AW161,'シフト記号表（従来型・ユニット型共通）'!$C$6:$L$47,10,FALSE))</f>
        <v/>
      </c>
      <c r="AX162" s="1217" t="str">
        <f>IF(AX161="","",VLOOKUP(AX161,'シフト記号表（従来型・ユニット型共通）'!$C$6:$L$47,10,FALSE))</f>
        <v/>
      </c>
      <c r="AY162" s="1217" t="str">
        <f>IF(AY161="","",VLOOKUP(AY161,'シフト記号表（従来型・ユニット型共通）'!$C$6:$L$47,10,FALSE))</f>
        <v/>
      </c>
      <c r="AZ162" s="1217" t="str">
        <f>IF(AZ161="","",VLOOKUP(AZ161,'シフト記号表（従来型・ユニット型共通）'!$C$6:$L$47,10,FALSE))</f>
        <v/>
      </c>
      <c r="BA162" s="1217" t="str">
        <f>IF(BA161="","",VLOOKUP(BA161,'シフト記号表（従来型・ユニット型共通）'!$C$6:$L$47,10,FALSE))</f>
        <v/>
      </c>
      <c r="BB162" s="1233" t="str">
        <f>IF(BB161="","",VLOOKUP(BB161,'シフト記号表（従来型・ユニット型共通）'!$C$6:$L$47,10,FALSE))</f>
        <v/>
      </c>
      <c r="BC162" s="1206" t="str">
        <f>IF(BC161="","",VLOOKUP(BC161,'シフト記号表（従来型・ユニット型共通）'!$C$6:$L$47,10,FALSE))</f>
        <v/>
      </c>
      <c r="BD162" s="1217" t="str">
        <f>IF(BD161="","",VLOOKUP(BD161,'シフト記号表（従来型・ユニット型共通）'!$C$6:$L$47,10,FALSE))</f>
        <v/>
      </c>
      <c r="BE162" s="1217" t="str">
        <f>IF(BE161="","",VLOOKUP(BE161,'シフト記号表（従来型・ユニット型共通）'!$C$6:$L$47,10,FALSE))</f>
        <v/>
      </c>
      <c r="BF162" s="1269">
        <f>IF($BI$3="４週",SUM(AA162:BB162),IF($BI$3="暦月",SUM(AA162:BE162),""))</f>
        <v>0</v>
      </c>
      <c r="BG162" s="1278"/>
      <c r="BH162" s="1287">
        <f>IF($BI$3="４週",BF162/4,IF($BI$3="暦月",(BF162/($BI$8/7)),""))</f>
        <v>0</v>
      </c>
      <c r="BI162" s="1278"/>
      <c r="BJ162" s="1299"/>
      <c r="BK162" s="1306"/>
      <c r="BL162" s="1306"/>
      <c r="BM162" s="1306"/>
      <c r="BN162" s="1316"/>
    </row>
    <row r="163" spans="2:66" ht="20.25" customHeight="1">
      <c r="B163" s="1040">
        <f>B161+1</f>
        <v>74</v>
      </c>
      <c r="C163" s="1048"/>
      <c r="D163" s="1055"/>
      <c r="E163" s="1060"/>
      <c r="F163" s="1066"/>
      <c r="G163" s="1077"/>
      <c r="H163" s="1088"/>
      <c r="I163" s="1095"/>
      <c r="J163" s="1100"/>
      <c r="K163" s="1095"/>
      <c r="L163" s="1100"/>
      <c r="M163" s="1109"/>
      <c r="N163" s="1123"/>
      <c r="O163" s="1129"/>
      <c r="P163" s="1145"/>
      <c r="Q163" s="1145"/>
      <c r="R163" s="1088"/>
      <c r="S163" s="1152"/>
      <c r="T163" s="1157"/>
      <c r="U163" s="1157"/>
      <c r="V163" s="1157"/>
      <c r="W163" s="1168"/>
      <c r="X163" s="1178" t="s">
        <v>1147</v>
      </c>
      <c r="Y163" s="1185"/>
      <c r="Z163" s="1196"/>
      <c r="AA163" s="1207"/>
      <c r="AB163" s="1218"/>
      <c r="AC163" s="1218"/>
      <c r="AD163" s="1218"/>
      <c r="AE163" s="1218"/>
      <c r="AF163" s="1218"/>
      <c r="AG163" s="1234"/>
      <c r="AH163" s="1207"/>
      <c r="AI163" s="1218"/>
      <c r="AJ163" s="1218"/>
      <c r="AK163" s="1218"/>
      <c r="AL163" s="1218"/>
      <c r="AM163" s="1218"/>
      <c r="AN163" s="1234"/>
      <c r="AO163" s="1207"/>
      <c r="AP163" s="1218"/>
      <c r="AQ163" s="1218"/>
      <c r="AR163" s="1218"/>
      <c r="AS163" s="1218"/>
      <c r="AT163" s="1218"/>
      <c r="AU163" s="1234"/>
      <c r="AV163" s="1207"/>
      <c r="AW163" s="1218"/>
      <c r="AX163" s="1218"/>
      <c r="AY163" s="1218"/>
      <c r="AZ163" s="1218"/>
      <c r="BA163" s="1218"/>
      <c r="BB163" s="1234"/>
      <c r="BC163" s="1207"/>
      <c r="BD163" s="1218"/>
      <c r="BE163" s="1261"/>
      <c r="BF163" s="1268"/>
      <c r="BG163" s="1277"/>
      <c r="BH163" s="1286"/>
      <c r="BI163" s="1294"/>
      <c r="BJ163" s="1298"/>
      <c r="BK163" s="1305"/>
      <c r="BL163" s="1305"/>
      <c r="BM163" s="1305"/>
      <c r="BN163" s="1315"/>
    </row>
    <row r="164" spans="2:66" ht="20.25" customHeight="1">
      <c r="B164" s="1041"/>
      <c r="C164" s="1047"/>
      <c r="D164" s="1054"/>
      <c r="E164" s="1060"/>
      <c r="F164" s="1066"/>
      <c r="G164" s="1078"/>
      <c r="H164" s="1089"/>
      <c r="I164" s="1097"/>
      <c r="J164" s="1102">
        <f>G163</f>
        <v>0</v>
      </c>
      <c r="K164" s="1097"/>
      <c r="L164" s="1102">
        <f>M163</f>
        <v>0</v>
      </c>
      <c r="M164" s="1110"/>
      <c r="N164" s="1124"/>
      <c r="O164" s="1130"/>
      <c r="P164" s="1146"/>
      <c r="Q164" s="1146"/>
      <c r="R164" s="1089"/>
      <c r="S164" s="1152"/>
      <c r="T164" s="1157"/>
      <c r="U164" s="1157"/>
      <c r="V164" s="1157"/>
      <c r="W164" s="1168"/>
      <c r="X164" s="1177" t="s">
        <v>1148</v>
      </c>
      <c r="Y164" s="1184"/>
      <c r="Z164" s="1195"/>
      <c r="AA164" s="1206" t="str">
        <f>IF(AA163="","",VLOOKUP(AA163,'シフト記号表（従来型・ユニット型共通）'!$C$6:$L$47,10,FALSE))</f>
        <v/>
      </c>
      <c r="AB164" s="1217" t="str">
        <f>IF(AB163="","",VLOOKUP(AB163,'シフト記号表（従来型・ユニット型共通）'!$C$6:$L$47,10,FALSE))</f>
        <v/>
      </c>
      <c r="AC164" s="1217" t="str">
        <f>IF(AC163="","",VLOOKUP(AC163,'シフト記号表（従来型・ユニット型共通）'!$C$6:$L$47,10,FALSE))</f>
        <v/>
      </c>
      <c r="AD164" s="1217" t="str">
        <f>IF(AD163="","",VLOOKUP(AD163,'シフト記号表（従来型・ユニット型共通）'!$C$6:$L$47,10,FALSE))</f>
        <v/>
      </c>
      <c r="AE164" s="1217" t="str">
        <f>IF(AE163="","",VLOOKUP(AE163,'シフト記号表（従来型・ユニット型共通）'!$C$6:$L$47,10,FALSE))</f>
        <v/>
      </c>
      <c r="AF164" s="1217" t="str">
        <f>IF(AF163="","",VLOOKUP(AF163,'シフト記号表（従来型・ユニット型共通）'!$C$6:$L$47,10,FALSE))</f>
        <v/>
      </c>
      <c r="AG164" s="1233" t="str">
        <f>IF(AG163="","",VLOOKUP(AG163,'シフト記号表（従来型・ユニット型共通）'!$C$6:$L$47,10,FALSE))</f>
        <v/>
      </c>
      <c r="AH164" s="1206" t="str">
        <f>IF(AH163="","",VLOOKUP(AH163,'シフト記号表（従来型・ユニット型共通）'!$C$6:$L$47,10,FALSE))</f>
        <v/>
      </c>
      <c r="AI164" s="1217" t="str">
        <f>IF(AI163="","",VLOOKUP(AI163,'シフト記号表（従来型・ユニット型共通）'!$C$6:$L$47,10,FALSE))</f>
        <v/>
      </c>
      <c r="AJ164" s="1217" t="str">
        <f>IF(AJ163="","",VLOOKUP(AJ163,'シフト記号表（従来型・ユニット型共通）'!$C$6:$L$47,10,FALSE))</f>
        <v/>
      </c>
      <c r="AK164" s="1217" t="str">
        <f>IF(AK163="","",VLOOKUP(AK163,'シフト記号表（従来型・ユニット型共通）'!$C$6:$L$47,10,FALSE))</f>
        <v/>
      </c>
      <c r="AL164" s="1217" t="str">
        <f>IF(AL163="","",VLOOKUP(AL163,'シフト記号表（従来型・ユニット型共通）'!$C$6:$L$47,10,FALSE))</f>
        <v/>
      </c>
      <c r="AM164" s="1217" t="str">
        <f>IF(AM163="","",VLOOKUP(AM163,'シフト記号表（従来型・ユニット型共通）'!$C$6:$L$47,10,FALSE))</f>
        <v/>
      </c>
      <c r="AN164" s="1233" t="str">
        <f>IF(AN163="","",VLOOKUP(AN163,'シフト記号表（従来型・ユニット型共通）'!$C$6:$L$47,10,FALSE))</f>
        <v/>
      </c>
      <c r="AO164" s="1206" t="str">
        <f>IF(AO163="","",VLOOKUP(AO163,'シフト記号表（従来型・ユニット型共通）'!$C$6:$L$47,10,FALSE))</f>
        <v/>
      </c>
      <c r="AP164" s="1217" t="str">
        <f>IF(AP163="","",VLOOKUP(AP163,'シフト記号表（従来型・ユニット型共通）'!$C$6:$L$47,10,FALSE))</f>
        <v/>
      </c>
      <c r="AQ164" s="1217" t="str">
        <f>IF(AQ163="","",VLOOKUP(AQ163,'シフト記号表（従来型・ユニット型共通）'!$C$6:$L$47,10,FALSE))</f>
        <v/>
      </c>
      <c r="AR164" s="1217" t="str">
        <f>IF(AR163="","",VLOOKUP(AR163,'シフト記号表（従来型・ユニット型共通）'!$C$6:$L$47,10,FALSE))</f>
        <v/>
      </c>
      <c r="AS164" s="1217" t="str">
        <f>IF(AS163="","",VLOOKUP(AS163,'シフト記号表（従来型・ユニット型共通）'!$C$6:$L$47,10,FALSE))</f>
        <v/>
      </c>
      <c r="AT164" s="1217" t="str">
        <f>IF(AT163="","",VLOOKUP(AT163,'シフト記号表（従来型・ユニット型共通）'!$C$6:$L$47,10,FALSE))</f>
        <v/>
      </c>
      <c r="AU164" s="1233" t="str">
        <f>IF(AU163="","",VLOOKUP(AU163,'シフト記号表（従来型・ユニット型共通）'!$C$6:$L$47,10,FALSE))</f>
        <v/>
      </c>
      <c r="AV164" s="1206" t="str">
        <f>IF(AV163="","",VLOOKUP(AV163,'シフト記号表（従来型・ユニット型共通）'!$C$6:$L$47,10,FALSE))</f>
        <v/>
      </c>
      <c r="AW164" s="1217" t="str">
        <f>IF(AW163="","",VLOOKUP(AW163,'シフト記号表（従来型・ユニット型共通）'!$C$6:$L$47,10,FALSE))</f>
        <v/>
      </c>
      <c r="AX164" s="1217" t="str">
        <f>IF(AX163="","",VLOOKUP(AX163,'シフト記号表（従来型・ユニット型共通）'!$C$6:$L$47,10,FALSE))</f>
        <v/>
      </c>
      <c r="AY164" s="1217" t="str">
        <f>IF(AY163="","",VLOOKUP(AY163,'シフト記号表（従来型・ユニット型共通）'!$C$6:$L$47,10,FALSE))</f>
        <v/>
      </c>
      <c r="AZ164" s="1217" t="str">
        <f>IF(AZ163="","",VLOOKUP(AZ163,'シフト記号表（従来型・ユニット型共通）'!$C$6:$L$47,10,FALSE))</f>
        <v/>
      </c>
      <c r="BA164" s="1217" t="str">
        <f>IF(BA163="","",VLOOKUP(BA163,'シフト記号表（従来型・ユニット型共通）'!$C$6:$L$47,10,FALSE))</f>
        <v/>
      </c>
      <c r="BB164" s="1233" t="str">
        <f>IF(BB163="","",VLOOKUP(BB163,'シフト記号表（従来型・ユニット型共通）'!$C$6:$L$47,10,FALSE))</f>
        <v/>
      </c>
      <c r="BC164" s="1206" t="str">
        <f>IF(BC163="","",VLOOKUP(BC163,'シフト記号表（従来型・ユニット型共通）'!$C$6:$L$47,10,FALSE))</f>
        <v/>
      </c>
      <c r="BD164" s="1217" t="str">
        <f>IF(BD163="","",VLOOKUP(BD163,'シフト記号表（従来型・ユニット型共通）'!$C$6:$L$47,10,FALSE))</f>
        <v/>
      </c>
      <c r="BE164" s="1217" t="str">
        <f>IF(BE163="","",VLOOKUP(BE163,'シフト記号表（従来型・ユニット型共通）'!$C$6:$L$47,10,FALSE))</f>
        <v/>
      </c>
      <c r="BF164" s="1269">
        <f>IF($BI$3="４週",SUM(AA164:BB164),IF($BI$3="暦月",SUM(AA164:BE164),""))</f>
        <v>0</v>
      </c>
      <c r="BG164" s="1278"/>
      <c r="BH164" s="1287">
        <f>IF($BI$3="４週",BF164/4,IF($BI$3="暦月",(BF164/($BI$8/7)),""))</f>
        <v>0</v>
      </c>
      <c r="BI164" s="1278"/>
      <c r="BJ164" s="1299"/>
      <c r="BK164" s="1306"/>
      <c r="BL164" s="1306"/>
      <c r="BM164" s="1306"/>
      <c r="BN164" s="1316"/>
    </row>
    <row r="165" spans="2:66" ht="20.25" customHeight="1">
      <c r="B165" s="1040">
        <f>B163+1</f>
        <v>75</v>
      </c>
      <c r="C165" s="1048"/>
      <c r="D165" s="1055"/>
      <c r="E165" s="1060"/>
      <c r="F165" s="1066"/>
      <c r="G165" s="1077"/>
      <c r="H165" s="1088"/>
      <c r="I165" s="1095"/>
      <c r="J165" s="1100"/>
      <c r="K165" s="1095"/>
      <c r="L165" s="1100"/>
      <c r="M165" s="1109"/>
      <c r="N165" s="1123"/>
      <c r="O165" s="1129"/>
      <c r="P165" s="1145"/>
      <c r="Q165" s="1145"/>
      <c r="R165" s="1088"/>
      <c r="S165" s="1152"/>
      <c r="T165" s="1157"/>
      <c r="U165" s="1157"/>
      <c r="V165" s="1157"/>
      <c r="W165" s="1168"/>
      <c r="X165" s="1178" t="s">
        <v>1147</v>
      </c>
      <c r="Y165" s="1185"/>
      <c r="Z165" s="1196"/>
      <c r="AA165" s="1207"/>
      <c r="AB165" s="1218"/>
      <c r="AC165" s="1218"/>
      <c r="AD165" s="1218"/>
      <c r="AE165" s="1218"/>
      <c r="AF165" s="1218"/>
      <c r="AG165" s="1234"/>
      <c r="AH165" s="1207"/>
      <c r="AI165" s="1218"/>
      <c r="AJ165" s="1218"/>
      <c r="AK165" s="1218"/>
      <c r="AL165" s="1218"/>
      <c r="AM165" s="1218"/>
      <c r="AN165" s="1234"/>
      <c r="AO165" s="1207"/>
      <c r="AP165" s="1218"/>
      <c r="AQ165" s="1218"/>
      <c r="AR165" s="1218"/>
      <c r="AS165" s="1218"/>
      <c r="AT165" s="1218"/>
      <c r="AU165" s="1234"/>
      <c r="AV165" s="1207"/>
      <c r="AW165" s="1218"/>
      <c r="AX165" s="1218"/>
      <c r="AY165" s="1218"/>
      <c r="AZ165" s="1218"/>
      <c r="BA165" s="1218"/>
      <c r="BB165" s="1234"/>
      <c r="BC165" s="1207"/>
      <c r="BD165" s="1218"/>
      <c r="BE165" s="1261"/>
      <c r="BF165" s="1268"/>
      <c r="BG165" s="1277"/>
      <c r="BH165" s="1286"/>
      <c r="BI165" s="1294"/>
      <c r="BJ165" s="1298"/>
      <c r="BK165" s="1305"/>
      <c r="BL165" s="1305"/>
      <c r="BM165" s="1305"/>
      <c r="BN165" s="1315"/>
    </row>
    <row r="166" spans="2:66" ht="20.25" customHeight="1">
      <c r="B166" s="1041"/>
      <c r="C166" s="1047"/>
      <c r="D166" s="1054"/>
      <c r="E166" s="1060"/>
      <c r="F166" s="1066"/>
      <c r="G166" s="1078"/>
      <c r="H166" s="1089"/>
      <c r="I166" s="1097"/>
      <c r="J166" s="1102">
        <f>G165</f>
        <v>0</v>
      </c>
      <c r="K166" s="1097"/>
      <c r="L166" s="1102">
        <f>M165</f>
        <v>0</v>
      </c>
      <c r="M166" s="1110"/>
      <c r="N166" s="1124"/>
      <c r="O166" s="1130"/>
      <c r="P166" s="1146"/>
      <c r="Q166" s="1146"/>
      <c r="R166" s="1089"/>
      <c r="S166" s="1152"/>
      <c r="T166" s="1157"/>
      <c r="U166" s="1157"/>
      <c r="V166" s="1157"/>
      <c r="W166" s="1168"/>
      <c r="X166" s="1177" t="s">
        <v>1148</v>
      </c>
      <c r="Y166" s="1184"/>
      <c r="Z166" s="1195"/>
      <c r="AA166" s="1206" t="str">
        <f>IF(AA165="","",VLOOKUP(AA165,'シフト記号表（従来型・ユニット型共通）'!$C$6:$L$47,10,FALSE))</f>
        <v/>
      </c>
      <c r="AB166" s="1217" t="str">
        <f>IF(AB165="","",VLOOKUP(AB165,'シフト記号表（従来型・ユニット型共通）'!$C$6:$L$47,10,FALSE))</f>
        <v/>
      </c>
      <c r="AC166" s="1217" t="str">
        <f>IF(AC165="","",VLOOKUP(AC165,'シフト記号表（従来型・ユニット型共通）'!$C$6:$L$47,10,FALSE))</f>
        <v/>
      </c>
      <c r="AD166" s="1217" t="str">
        <f>IF(AD165="","",VLOOKUP(AD165,'シフト記号表（従来型・ユニット型共通）'!$C$6:$L$47,10,FALSE))</f>
        <v/>
      </c>
      <c r="AE166" s="1217" t="str">
        <f>IF(AE165="","",VLOOKUP(AE165,'シフト記号表（従来型・ユニット型共通）'!$C$6:$L$47,10,FALSE))</f>
        <v/>
      </c>
      <c r="AF166" s="1217" t="str">
        <f>IF(AF165="","",VLOOKUP(AF165,'シフト記号表（従来型・ユニット型共通）'!$C$6:$L$47,10,FALSE))</f>
        <v/>
      </c>
      <c r="AG166" s="1233" t="str">
        <f>IF(AG165="","",VLOOKUP(AG165,'シフト記号表（従来型・ユニット型共通）'!$C$6:$L$47,10,FALSE))</f>
        <v/>
      </c>
      <c r="AH166" s="1206" t="str">
        <f>IF(AH165="","",VLOOKUP(AH165,'シフト記号表（従来型・ユニット型共通）'!$C$6:$L$47,10,FALSE))</f>
        <v/>
      </c>
      <c r="AI166" s="1217" t="str">
        <f>IF(AI165="","",VLOOKUP(AI165,'シフト記号表（従来型・ユニット型共通）'!$C$6:$L$47,10,FALSE))</f>
        <v/>
      </c>
      <c r="AJ166" s="1217" t="str">
        <f>IF(AJ165="","",VLOOKUP(AJ165,'シフト記号表（従来型・ユニット型共通）'!$C$6:$L$47,10,FALSE))</f>
        <v/>
      </c>
      <c r="AK166" s="1217" t="str">
        <f>IF(AK165="","",VLOOKUP(AK165,'シフト記号表（従来型・ユニット型共通）'!$C$6:$L$47,10,FALSE))</f>
        <v/>
      </c>
      <c r="AL166" s="1217" t="str">
        <f>IF(AL165="","",VLOOKUP(AL165,'シフト記号表（従来型・ユニット型共通）'!$C$6:$L$47,10,FALSE))</f>
        <v/>
      </c>
      <c r="AM166" s="1217" t="str">
        <f>IF(AM165="","",VLOOKUP(AM165,'シフト記号表（従来型・ユニット型共通）'!$C$6:$L$47,10,FALSE))</f>
        <v/>
      </c>
      <c r="AN166" s="1233" t="str">
        <f>IF(AN165="","",VLOOKUP(AN165,'シフト記号表（従来型・ユニット型共通）'!$C$6:$L$47,10,FALSE))</f>
        <v/>
      </c>
      <c r="AO166" s="1206" t="str">
        <f>IF(AO165="","",VLOOKUP(AO165,'シフト記号表（従来型・ユニット型共通）'!$C$6:$L$47,10,FALSE))</f>
        <v/>
      </c>
      <c r="AP166" s="1217" t="str">
        <f>IF(AP165="","",VLOOKUP(AP165,'シフト記号表（従来型・ユニット型共通）'!$C$6:$L$47,10,FALSE))</f>
        <v/>
      </c>
      <c r="AQ166" s="1217" t="str">
        <f>IF(AQ165="","",VLOOKUP(AQ165,'シフト記号表（従来型・ユニット型共通）'!$C$6:$L$47,10,FALSE))</f>
        <v/>
      </c>
      <c r="AR166" s="1217" t="str">
        <f>IF(AR165="","",VLOOKUP(AR165,'シフト記号表（従来型・ユニット型共通）'!$C$6:$L$47,10,FALSE))</f>
        <v/>
      </c>
      <c r="AS166" s="1217" t="str">
        <f>IF(AS165="","",VLOOKUP(AS165,'シフト記号表（従来型・ユニット型共通）'!$C$6:$L$47,10,FALSE))</f>
        <v/>
      </c>
      <c r="AT166" s="1217" t="str">
        <f>IF(AT165="","",VLOOKUP(AT165,'シフト記号表（従来型・ユニット型共通）'!$C$6:$L$47,10,FALSE))</f>
        <v/>
      </c>
      <c r="AU166" s="1233" t="str">
        <f>IF(AU165="","",VLOOKUP(AU165,'シフト記号表（従来型・ユニット型共通）'!$C$6:$L$47,10,FALSE))</f>
        <v/>
      </c>
      <c r="AV166" s="1206" t="str">
        <f>IF(AV165="","",VLOOKUP(AV165,'シフト記号表（従来型・ユニット型共通）'!$C$6:$L$47,10,FALSE))</f>
        <v/>
      </c>
      <c r="AW166" s="1217" t="str">
        <f>IF(AW165="","",VLOOKUP(AW165,'シフト記号表（従来型・ユニット型共通）'!$C$6:$L$47,10,FALSE))</f>
        <v/>
      </c>
      <c r="AX166" s="1217" t="str">
        <f>IF(AX165="","",VLOOKUP(AX165,'シフト記号表（従来型・ユニット型共通）'!$C$6:$L$47,10,FALSE))</f>
        <v/>
      </c>
      <c r="AY166" s="1217" t="str">
        <f>IF(AY165="","",VLOOKUP(AY165,'シフト記号表（従来型・ユニット型共通）'!$C$6:$L$47,10,FALSE))</f>
        <v/>
      </c>
      <c r="AZ166" s="1217" t="str">
        <f>IF(AZ165="","",VLOOKUP(AZ165,'シフト記号表（従来型・ユニット型共通）'!$C$6:$L$47,10,FALSE))</f>
        <v/>
      </c>
      <c r="BA166" s="1217" t="str">
        <f>IF(BA165="","",VLOOKUP(BA165,'シフト記号表（従来型・ユニット型共通）'!$C$6:$L$47,10,FALSE))</f>
        <v/>
      </c>
      <c r="BB166" s="1233" t="str">
        <f>IF(BB165="","",VLOOKUP(BB165,'シフト記号表（従来型・ユニット型共通）'!$C$6:$L$47,10,FALSE))</f>
        <v/>
      </c>
      <c r="BC166" s="1206" t="str">
        <f>IF(BC165="","",VLOOKUP(BC165,'シフト記号表（従来型・ユニット型共通）'!$C$6:$L$47,10,FALSE))</f>
        <v/>
      </c>
      <c r="BD166" s="1217" t="str">
        <f>IF(BD165="","",VLOOKUP(BD165,'シフト記号表（従来型・ユニット型共通）'!$C$6:$L$47,10,FALSE))</f>
        <v/>
      </c>
      <c r="BE166" s="1217" t="str">
        <f>IF(BE165="","",VLOOKUP(BE165,'シフト記号表（従来型・ユニット型共通）'!$C$6:$L$47,10,FALSE))</f>
        <v/>
      </c>
      <c r="BF166" s="1269">
        <f>IF($BI$3="４週",SUM(AA166:BB166),IF($BI$3="暦月",SUM(AA166:BE166),""))</f>
        <v>0</v>
      </c>
      <c r="BG166" s="1278"/>
      <c r="BH166" s="1287">
        <f>IF($BI$3="４週",BF166/4,IF($BI$3="暦月",(BF166/($BI$8/7)),""))</f>
        <v>0</v>
      </c>
      <c r="BI166" s="1278"/>
      <c r="BJ166" s="1299"/>
      <c r="BK166" s="1306"/>
      <c r="BL166" s="1306"/>
      <c r="BM166" s="1306"/>
      <c r="BN166" s="1316"/>
    </row>
    <row r="167" spans="2:66" ht="20.25" customHeight="1">
      <c r="B167" s="1040">
        <f>B165+1</f>
        <v>76</v>
      </c>
      <c r="C167" s="1048"/>
      <c r="D167" s="1055"/>
      <c r="E167" s="1060"/>
      <c r="F167" s="1066"/>
      <c r="G167" s="1077"/>
      <c r="H167" s="1088"/>
      <c r="I167" s="1095"/>
      <c r="J167" s="1100"/>
      <c r="K167" s="1095"/>
      <c r="L167" s="1100"/>
      <c r="M167" s="1109"/>
      <c r="N167" s="1123"/>
      <c r="O167" s="1129"/>
      <c r="P167" s="1145"/>
      <c r="Q167" s="1145"/>
      <c r="R167" s="1088"/>
      <c r="S167" s="1152"/>
      <c r="T167" s="1157"/>
      <c r="U167" s="1157"/>
      <c r="V167" s="1157"/>
      <c r="W167" s="1168"/>
      <c r="X167" s="1178" t="s">
        <v>1147</v>
      </c>
      <c r="Y167" s="1185"/>
      <c r="Z167" s="1196"/>
      <c r="AA167" s="1207"/>
      <c r="AB167" s="1218"/>
      <c r="AC167" s="1218"/>
      <c r="AD167" s="1218"/>
      <c r="AE167" s="1218"/>
      <c r="AF167" s="1218"/>
      <c r="AG167" s="1234"/>
      <c r="AH167" s="1207"/>
      <c r="AI167" s="1218"/>
      <c r="AJ167" s="1218"/>
      <c r="AK167" s="1218"/>
      <c r="AL167" s="1218"/>
      <c r="AM167" s="1218"/>
      <c r="AN167" s="1234"/>
      <c r="AO167" s="1207"/>
      <c r="AP167" s="1218"/>
      <c r="AQ167" s="1218"/>
      <c r="AR167" s="1218"/>
      <c r="AS167" s="1218"/>
      <c r="AT167" s="1218"/>
      <c r="AU167" s="1234"/>
      <c r="AV167" s="1207"/>
      <c r="AW167" s="1218"/>
      <c r="AX167" s="1218"/>
      <c r="AY167" s="1218"/>
      <c r="AZ167" s="1218"/>
      <c r="BA167" s="1218"/>
      <c r="BB167" s="1234"/>
      <c r="BC167" s="1207"/>
      <c r="BD167" s="1218"/>
      <c r="BE167" s="1261"/>
      <c r="BF167" s="1268"/>
      <c r="BG167" s="1277"/>
      <c r="BH167" s="1286"/>
      <c r="BI167" s="1294"/>
      <c r="BJ167" s="1298"/>
      <c r="BK167" s="1305"/>
      <c r="BL167" s="1305"/>
      <c r="BM167" s="1305"/>
      <c r="BN167" s="1315"/>
    </row>
    <row r="168" spans="2:66" ht="20.25" customHeight="1">
      <c r="B168" s="1041"/>
      <c r="C168" s="1047"/>
      <c r="D168" s="1054"/>
      <c r="E168" s="1060"/>
      <c r="F168" s="1066"/>
      <c r="G168" s="1078"/>
      <c r="H168" s="1089"/>
      <c r="I168" s="1097"/>
      <c r="J168" s="1102">
        <f>G167</f>
        <v>0</v>
      </c>
      <c r="K168" s="1097"/>
      <c r="L168" s="1102">
        <f>M167</f>
        <v>0</v>
      </c>
      <c r="M168" s="1110"/>
      <c r="N168" s="1124"/>
      <c r="O168" s="1130"/>
      <c r="P168" s="1146"/>
      <c r="Q168" s="1146"/>
      <c r="R168" s="1089"/>
      <c r="S168" s="1152"/>
      <c r="T168" s="1157"/>
      <c r="U168" s="1157"/>
      <c r="V168" s="1157"/>
      <c r="W168" s="1168"/>
      <c r="X168" s="1177" t="s">
        <v>1148</v>
      </c>
      <c r="Y168" s="1184"/>
      <c r="Z168" s="1195"/>
      <c r="AA168" s="1206" t="str">
        <f>IF(AA167="","",VLOOKUP(AA167,'シフト記号表（従来型・ユニット型共通）'!$C$6:$L$47,10,FALSE))</f>
        <v/>
      </c>
      <c r="AB168" s="1217" t="str">
        <f>IF(AB167="","",VLOOKUP(AB167,'シフト記号表（従来型・ユニット型共通）'!$C$6:$L$47,10,FALSE))</f>
        <v/>
      </c>
      <c r="AC168" s="1217" t="str">
        <f>IF(AC167="","",VLOOKUP(AC167,'シフト記号表（従来型・ユニット型共通）'!$C$6:$L$47,10,FALSE))</f>
        <v/>
      </c>
      <c r="AD168" s="1217" t="str">
        <f>IF(AD167="","",VLOOKUP(AD167,'シフト記号表（従来型・ユニット型共通）'!$C$6:$L$47,10,FALSE))</f>
        <v/>
      </c>
      <c r="AE168" s="1217" t="str">
        <f>IF(AE167="","",VLOOKUP(AE167,'シフト記号表（従来型・ユニット型共通）'!$C$6:$L$47,10,FALSE))</f>
        <v/>
      </c>
      <c r="AF168" s="1217" t="str">
        <f>IF(AF167="","",VLOOKUP(AF167,'シフト記号表（従来型・ユニット型共通）'!$C$6:$L$47,10,FALSE))</f>
        <v/>
      </c>
      <c r="AG168" s="1233" t="str">
        <f>IF(AG167="","",VLOOKUP(AG167,'シフト記号表（従来型・ユニット型共通）'!$C$6:$L$47,10,FALSE))</f>
        <v/>
      </c>
      <c r="AH168" s="1206" t="str">
        <f>IF(AH167="","",VLOOKUP(AH167,'シフト記号表（従来型・ユニット型共通）'!$C$6:$L$47,10,FALSE))</f>
        <v/>
      </c>
      <c r="AI168" s="1217" t="str">
        <f>IF(AI167="","",VLOOKUP(AI167,'シフト記号表（従来型・ユニット型共通）'!$C$6:$L$47,10,FALSE))</f>
        <v/>
      </c>
      <c r="AJ168" s="1217" t="str">
        <f>IF(AJ167="","",VLOOKUP(AJ167,'シフト記号表（従来型・ユニット型共通）'!$C$6:$L$47,10,FALSE))</f>
        <v/>
      </c>
      <c r="AK168" s="1217" t="str">
        <f>IF(AK167="","",VLOOKUP(AK167,'シフト記号表（従来型・ユニット型共通）'!$C$6:$L$47,10,FALSE))</f>
        <v/>
      </c>
      <c r="AL168" s="1217" t="str">
        <f>IF(AL167="","",VLOOKUP(AL167,'シフト記号表（従来型・ユニット型共通）'!$C$6:$L$47,10,FALSE))</f>
        <v/>
      </c>
      <c r="AM168" s="1217" t="str">
        <f>IF(AM167="","",VLOOKUP(AM167,'シフト記号表（従来型・ユニット型共通）'!$C$6:$L$47,10,FALSE))</f>
        <v/>
      </c>
      <c r="AN168" s="1233" t="str">
        <f>IF(AN167="","",VLOOKUP(AN167,'シフト記号表（従来型・ユニット型共通）'!$C$6:$L$47,10,FALSE))</f>
        <v/>
      </c>
      <c r="AO168" s="1206" t="str">
        <f>IF(AO167="","",VLOOKUP(AO167,'シフト記号表（従来型・ユニット型共通）'!$C$6:$L$47,10,FALSE))</f>
        <v/>
      </c>
      <c r="AP168" s="1217" t="str">
        <f>IF(AP167="","",VLOOKUP(AP167,'シフト記号表（従来型・ユニット型共通）'!$C$6:$L$47,10,FALSE))</f>
        <v/>
      </c>
      <c r="AQ168" s="1217" t="str">
        <f>IF(AQ167="","",VLOOKUP(AQ167,'シフト記号表（従来型・ユニット型共通）'!$C$6:$L$47,10,FALSE))</f>
        <v/>
      </c>
      <c r="AR168" s="1217" t="str">
        <f>IF(AR167="","",VLOOKUP(AR167,'シフト記号表（従来型・ユニット型共通）'!$C$6:$L$47,10,FALSE))</f>
        <v/>
      </c>
      <c r="AS168" s="1217" t="str">
        <f>IF(AS167="","",VLOOKUP(AS167,'シフト記号表（従来型・ユニット型共通）'!$C$6:$L$47,10,FALSE))</f>
        <v/>
      </c>
      <c r="AT168" s="1217" t="str">
        <f>IF(AT167="","",VLOOKUP(AT167,'シフト記号表（従来型・ユニット型共通）'!$C$6:$L$47,10,FALSE))</f>
        <v/>
      </c>
      <c r="AU168" s="1233" t="str">
        <f>IF(AU167="","",VLOOKUP(AU167,'シフト記号表（従来型・ユニット型共通）'!$C$6:$L$47,10,FALSE))</f>
        <v/>
      </c>
      <c r="AV168" s="1206" t="str">
        <f>IF(AV167="","",VLOOKUP(AV167,'シフト記号表（従来型・ユニット型共通）'!$C$6:$L$47,10,FALSE))</f>
        <v/>
      </c>
      <c r="AW168" s="1217" t="str">
        <f>IF(AW167="","",VLOOKUP(AW167,'シフト記号表（従来型・ユニット型共通）'!$C$6:$L$47,10,FALSE))</f>
        <v/>
      </c>
      <c r="AX168" s="1217" t="str">
        <f>IF(AX167="","",VLOOKUP(AX167,'シフト記号表（従来型・ユニット型共通）'!$C$6:$L$47,10,FALSE))</f>
        <v/>
      </c>
      <c r="AY168" s="1217" t="str">
        <f>IF(AY167="","",VLOOKUP(AY167,'シフト記号表（従来型・ユニット型共通）'!$C$6:$L$47,10,FALSE))</f>
        <v/>
      </c>
      <c r="AZ168" s="1217" t="str">
        <f>IF(AZ167="","",VLOOKUP(AZ167,'シフト記号表（従来型・ユニット型共通）'!$C$6:$L$47,10,FALSE))</f>
        <v/>
      </c>
      <c r="BA168" s="1217" t="str">
        <f>IF(BA167="","",VLOOKUP(BA167,'シフト記号表（従来型・ユニット型共通）'!$C$6:$L$47,10,FALSE))</f>
        <v/>
      </c>
      <c r="BB168" s="1233" t="str">
        <f>IF(BB167="","",VLOOKUP(BB167,'シフト記号表（従来型・ユニット型共通）'!$C$6:$L$47,10,FALSE))</f>
        <v/>
      </c>
      <c r="BC168" s="1206" t="str">
        <f>IF(BC167="","",VLOOKUP(BC167,'シフト記号表（従来型・ユニット型共通）'!$C$6:$L$47,10,FALSE))</f>
        <v/>
      </c>
      <c r="BD168" s="1217" t="str">
        <f>IF(BD167="","",VLOOKUP(BD167,'シフト記号表（従来型・ユニット型共通）'!$C$6:$L$47,10,FALSE))</f>
        <v/>
      </c>
      <c r="BE168" s="1217" t="str">
        <f>IF(BE167="","",VLOOKUP(BE167,'シフト記号表（従来型・ユニット型共通）'!$C$6:$L$47,10,FALSE))</f>
        <v/>
      </c>
      <c r="BF168" s="1269">
        <f>IF($BI$3="４週",SUM(AA168:BB168),IF($BI$3="暦月",SUM(AA168:BE168),""))</f>
        <v>0</v>
      </c>
      <c r="BG168" s="1278"/>
      <c r="BH168" s="1287">
        <f>IF($BI$3="４週",BF168/4,IF($BI$3="暦月",(BF168/($BI$8/7)),""))</f>
        <v>0</v>
      </c>
      <c r="BI168" s="1278"/>
      <c r="BJ168" s="1299"/>
      <c r="BK168" s="1306"/>
      <c r="BL168" s="1306"/>
      <c r="BM168" s="1306"/>
      <c r="BN168" s="1316"/>
    </row>
    <row r="169" spans="2:66" ht="20.25" customHeight="1">
      <c r="B169" s="1040">
        <f>B167+1</f>
        <v>77</v>
      </c>
      <c r="C169" s="1048"/>
      <c r="D169" s="1055"/>
      <c r="E169" s="1060"/>
      <c r="F169" s="1066"/>
      <c r="G169" s="1077"/>
      <c r="H169" s="1088"/>
      <c r="I169" s="1095"/>
      <c r="J169" s="1100"/>
      <c r="K169" s="1095"/>
      <c r="L169" s="1100"/>
      <c r="M169" s="1109"/>
      <c r="N169" s="1123"/>
      <c r="O169" s="1129"/>
      <c r="P169" s="1145"/>
      <c r="Q169" s="1145"/>
      <c r="R169" s="1088"/>
      <c r="S169" s="1152"/>
      <c r="T169" s="1157"/>
      <c r="U169" s="1157"/>
      <c r="V169" s="1157"/>
      <c r="W169" s="1168"/>
      <c r="X169" s="1178" t="s">
        <v>1147</v>
      </c>
      <c r="Y169" s="1185"/>
      <c r="Z169" s="1196"/>
      <c r="AA169" s="1207"/>
      <c r="AB169" s="1218"/>
      <c r="AC169" s="1218"/>
      <c r="AD169" s="1218"/>
      <c r="AE169" s="1218"/>
      <c r="AF169" s="1218"/>
      <c r="AG169" s="1234"/>
      <c r="AH169" s="1207"/>
      <c r="AI169" s="1218"/>
      <c r="AJ169" s="1218"/>
      <c r="AK169" s="1218"/>
      <c r="AL169" s="1218"/>
      <c r="AM169" s="1218"/>
      <c r="AN169" s="1234"/>
      <c r="AO169" s="1207"/>
      <c r="AP169" s="1218"/>
      <c r="AQ169" s="1218"/>
      <c r="AR169" s="1218"/>
      <c r="AS169" s="1218"/>
      <c r="AT169" s="1218"/>
      <c r="AU169" s="1234"/>
      <c r="AV169" s="1207"/>
      <c r="AW169" s="1218"/>
      <c r="AX169" s="1218"/>
      <c r="AY169" s="1218"/>
      <c r="AZ169" s="1218"/>
      <c r="BA169" s="1218"/>
      <c r="BB169" s="1234"/>
      <c r="BC169" s="1207"/>
      <c r="BD169" s="1218"/>
      <c r="BE169" s="1261"/>
      <c r="BF169" s="1268"/>
      <c r="BG169" s="1277"/>
      <c r="BH169" s="1286"/>
      <c r="BI169" s="1294"/>
      <c r="BJ169" s="1298"/>
      <c r="BK169" s="1305"/>
      <c r="BL169" s="1305"/>
      <c r="BM169" s="1305"/>
      <c r="BN169" s="1315"/>
    </row>
    <row r="170" spans="2:66" ht="20.25" customHeight="1">
      <c r="B170" s="1041"/>
      <c r="C170" s="1047"/>
      <c r="D170" s="1054"/>
      <c r="E170" s="1060"/>
      <c r="F170" s="1066"/>
      <c r="G170" s="1078"/>
      <c r="H170" s="1089"/>
      <c r="I170" s="1097"/>
      <c r="J170" s="1102">
        <f>G169</f>
        <v>0</v>
      </c>
      <c r="K170" s="1097"/>
      <c r="L170" s="1102">
        <f>M169</f>
        <v>0</v>
      </c>
      <c r="M170" s="1110"/>
      <c r="N170" s="1124"/>
      <c r="O170" s="1130"/>
      <c r="P170" s="1146"/>
      <c r="Q170" s="1146"/>
      <c r="R170" s="1089"/>
      <c r="S170" s="1152"/>
      <c r="T170" s="1157"/>
      <c r="U170" s="1157"/>
      <c r="V170" s="1157"/>
      <c r="W170" s="1168"/>
      <c r="X170" s="1177" t="s">
        <v>1148</v>
      </c>
      <c r="Y170" s="1184"/>
      <c r="Z170" s="1195"/>
      <c r="AA170" s="1206" t="str">
        <f>IF(AA169="","",VLOOKUP(AA169,'シフト記号表（従来型・ユニット型共通）'!$C$6:$L$47,10,FALSE))</f>
        <v/>
      </c>
      <c r="AB170" s="1217" t="str">
        <f>IF(AB169="","",VLOOKUP(AB169,'シフト記号表（従来型・ユニット型共通）'!$C$6:$L$47,10,FALSE))</f>
        <v/>
      </c>
      <c r="AC170" s="1217" t="str">
        <f>IF(AC169="","",VLOOKUP(AC169,'シフト記号表（従来型・ユニット型共通）'!$C$6:$L$47,10,FALSE))</f>
        <v/>
      </c>
      <c r="AD170" s="1217" t="str">
        <f>IF(AD169="","",VLOOKUP(AD169,'シフト記号表（従来型・ユニット型共通）'!$C$6:$L$47,10,FALSE))</f>
        <v/>
      </c>
      <c r="AE170" s="1217" t="str">
        <f>IF(AE169="","",VLOOKUP(AE169,'シフト記号表（従来型・ユニット型共通）'!$C$6:$L$47,10,FALSE))</f>
        <v/>
      </c>
      <c r="AF170" s="1217" t="str">
        <f>IF(AF169="","",VLOOKUP(AF169,'シフト記号表（従来型・ユニット型共通）'!$C$6:$L$47,10,FALSE))</f>
        <v/>
      </c>
      <c r="AG170" s="1233" t="str">
        <f>IF(AG169="","",VLOOKUP(AG169,'シフト記号表（従来型・ユニット型共通）'!$C$6:$L$47,10,FALSE))</f>
        <v/>
      </c>
      <c r="AH170" s="1206" t="str">
        <f>IF(AH169="","",VLOOKUP(AH169,'シフト記号表（従来型・ユニット型共通）'!$C$6:$L$47,10,FALSE))</f>
        <v/>
      </c>
      <c r="AI170" s="1217" t="str">
        <f>IF(AI169="","",VLOOKUP(AI169,'シフト記号表（従来型・ユニット型共通）'!$C$6:$L$47,10,FALSE))</f>
        <v/>
      </c>
      <c r="AJ170" s="1217" t="str">
        <f>IF(AJ169="","",VLOOKUP(AJ169,'シフト記号表（従来型・ユニット型共通）'!$C$6:$L$47,10,FALSE))</f>
        <v/>
      </c>
      <c r="AK170" s="1217" t="str">
        <f>IF(AK169="","",VLOOKUP(AK169,'シフト記号表（従来型・ユニット型共通）'!$C$6:$L$47,10,FALSE))</f>
        <v/>
      </c>
      <c r="AL170" s="1217" t="str">
        <f>IF(AL169="","",VLOOKUP(AL169,'シフト記号表（従来型・ユニット型共通）'!$C$6:$L$47,10,FALSE))</f>
        <v/>
      </c>
      <c r="AM170" s="1217" t="str">
        <f>IF(AM169="","",VLOOKUP(AM169,'シフト記号表（従来型・ユニット型共通）'!$C$6:$L$47,10,FALSE))</f>
        <v/>
      </c>
      <c r="AN170" s="1233" t="str">
        <f>IF(AN169="","",VLOOKUP(AN169,'シフト記号表（従来型・ユニット型共通）'!$C$6:$L$47,10,FALSE))</f>
        <v/>
      </c>
      <c r="AO170" s="1206" t="str">
        <f>IF(AO169="","",VLOOKUP(AO169,'シフト記号表（従来型・ユニット型共通）'!$C$6:$L$47,10,FALSE))</f>
        <v/>
      </c>
      <c r="AP170" s="1217" t="str">
        <f>IF(AP169="","",VLOOKUP(AP169,'シフト記号表（従来型・ユニット型共通）'!$C$6:$L$47,10,FALSE))</f>
        <v/>
      </c>
      <c r="AQ170" s="1217" t="str">
        <f>IF(AQ169="","",VLOOKUP(AQ169,'シフト記号表（従来型・ユニット型共通）'!$C$6:$L$47,10,FALSE))</f>
        <v/>
      </c>
      <c r="AR170" s="1217" t="str">
        <f>IF(AR169="","",VLOOKUP(AR169,'シフト記号表（従来型・ユニット型共通）'!$C$6:$L$47,10,FALSE))</f>
        <v/>
      </c>
      <c r="AS170" s="1217" t="str">
        <f>IF(AS169="","",VLOOKUP(AS169,'シフト記号表（従来型・ユニット型共通）'!$C$6:$L$47,10,FALSE))</f>
        <v/>
      </c>
      <c r="AT170" s="1217" t="str">
        <f>IF(AT169="","",VLOOKUP(AT169,'シフト記号表（従来型・ユニット型共通）'!$C$6:$L$47,10,FALSE))</f>
        <v/>
      </c>
      <c r="AU170" s="1233" t="str">
        <f>IF(AU169="","",VLOOKUP(AU169,'シフト記号表（従来型・ユニット型共通）'!$C$6:$L$47,10,FALSE))</f>
        <v/>
      </c>
      <c r="AV170" s="1206" t="str">
        <f>IF(AV169="","",VLOOKUP(AV169,'シフト記号表（従来型・ユニット型共通）'!$C$6:$L$47,10,FALSE))</f>
        <v/>
      </c>
      <c r="AW170" s="1217" t="str">
        <f>IF(AW169="","",VLOOKUP(AW169,'シフト記号表（従来型・ユニット型共通）'!$C$6:$L$47,10,FALSE))</f>
        <v/>
      </c>
      <c r="AX170" s="1217" t="str">
        <f>IF(AX169="","",VLOOKUP(AX169,'シフト記号表（従来型・ユニット型共通）'!$C$6:$L$47,10,FALSE))</f>
        <v/>
      </c>
      <c r="AY170" s="1217" t="str">
        <f>IF(AY169="","",VLOOKUP(AY169,'シフト記号表（従来型・ユニット型共通）'!$C$6:$L$47,10,FALSE))</f>
        <v/>
      </c>
      <c r="AZ170" s="1217" t="str">
        <f>IF(AZ169="","",VLOOKUP(AZ169,'シフト記号表（従来型・ユニット型共通）'!$C$6:$L$47,10,FALSE))</f>
        <v/>
      </c>
      <c r="BA170" s="1217" t="str">
        <f>IF(BA169="","",VLOOKUP(BA169,'シフト記号表（従来型・ユニット型共通）'!$C$6:$L$47,10,FALSE))</f>
        <v/>
      </c>
      <c r="BB170" s="1233" t="str">
        <f>IF(BB169="","",VLOOKUP(BB169,'シフト記号表（従来型・ユニット型共通）'!$C$6:$L$47,10,FALSE))</f>
        <v/>
      </c>
      <c r="BC170" s="1206" t="str">
        <f>IF(BC169="","",VLOOKUP(BC169,'シフト記号表（従来型・ユニット型共通）'!$C$6:$L$47,10,FALSE))</f>
        <v/>
      </c>
      <c r="BD170" s="1217" t="str">
        <f>IF(BD169="","",VLOOKUP(BD169,'シフト記号表（従来型・ユニット型共通）'!$C$6:$L$47,10,FALSE))</f>
        <v/>
      </c>
      <c r="BE170" s="1217" t="str">
        <f>IF(BE169="","",VLOOKUP(BE169,'シフト記号表（従来型・ユニット型共通）'!$C$6:$L$47,10,FALSE))</f>
        <v/>
      </c>
      <c r="BF170" s="1269">
        <f>IF($BI$3="４週",SUM(AA170:BB170),IF($BI$3="暦月",SUM(AA170:BE170),""))</f>
        <v>0</v>
      </c>
      <c r="BG170" s="1278"/>
      <c r="BH170" s="1287">
        <f>IF($BI$3="４週",BF170/4,IF($BI$3="暦月",(BF170/($BI$8/7)),""))</f>
        <v>0</v>
      </c>
      <c r="BI170" s="1278"/>
      <c r="BJ170" s="1299"/>
      <c r="BK170" s="1306"/>
      <c r="BL170" s="1306"/>
      <c r="BM170" s="1306"/>
      <c r="BN170" s="1316"/>
    </row>
    <row r="171" spans="2:66" ht="20.25" customHeight="1">
      <c r="B171" s="1040">
        <f>B169+1</f>
        <v>78</v>
      </c>
      <c r="C171" s="1048"/>
      <c r="D171" s="1055"/>
      <c r="E171" s="1060"/>
      <c r="F171" s="1066"/>
      <c r="G171" s="1077"/>
      <c r="H171" s="1088"/>
      <c r="I171" s="1095"/>
      <c r="J171" s="1100"/>
      <c r="K171" s="1095"/>
      <c r="L171" s="1100"/>
      <c r="M171" s="1109"/>
      <c r="N171" s="1123"/>
      <c r="O171" s="1129"/>
      <c r="P171" s="1145"/>
      <c r="Q171" s="1145"/>
      <c r="R171" s="1088"/>
      <c r="S171" s="1152"/>
      <c r="T171" s="1157"/>
      <c r="U171" s="1157"/>
      <c r="V171" s="1157"/>
      <c r="W171" s="1168"/>
      <c r="X171" s="1178" t="s">
        <v>1147</v>
      </c>
      <c r="Y171" s="1185"/>
      <c r="Z171" s="1196"/>
      <c r="AA171" s="1207"/>
      <c r="AB171" s="1218"/>
      <c r="AC171" s="1218"/>
      <c r="AD171" s="1218"/>
      <c r="AE171" s="1218"/>
      <c r="AF171" s="1218"/>
      <c r="AG171" s="1234"/>
      <c r="AH171" s="1207"/>
      <c r="AI171" s="1218"/>
      <c r="AJ171" s="1218"/>
      <c r="AK171" s="1218"/>
      <c r="AL171" s="1218"/>
      <c r="AM171" s="1218"/>
      <c r="AN171" s="1234"/>
      <c r="AO171" s="1207"/>
      <c r="AP171" s="1218"/>
      <c r="AQ171" s="1218"/>
      <c r="AR171" s="1218"/>
      <c r="AS171" s="1218"/>
      <c r="AT171" s="1218"/>
      <c r="AU171" s="1234"/>
      <c r="AV171" s="1207"/>
      <c r="AW171" s="1218"/>
      <c r="AX171" s="1218"/>
      <c r="AY171" s="1218"/>
      <c r="AZ171" s="1218"/>
      <c r="BA171" s="1218"/>
      <c r="BB171" s="1234"/>
      <c r="BC171" s="1207"/>
      <c r="BD171" s="1218"/>
      <c r="BE171" s="1261"/>
      <c r="BF171" s="1268"/>
      <c r="BG171" s="1277"/>
      <c r="BH171" s="1286"/>
      <c r="BI171" s="1294"/>
      <c r="BJ171" s="1298"/>
      <c r="BK171" s="1305"/>
      <c r="BL171" s="1305"/>
      <c r="BM171" s="1305"/>
      <c r="BN171" s="1315"/>
    </row>
    <row r="172" spans="2:66" ht="20.25" customHeight="1">
      <c r="B172" s="1041"/>
      <c r="C172" s="1047"/>
      <c r="D172" s="1054"/>
      <c r="E172" s="1060"/>
      <c r="F172" s="1066"/>
      <c r="G172" s="1078"/>
      <c r="H172" s="1089"/>
      <c r="I172" s="1097"/>
      <c r="J172" s="1102">
        <f>G171</f>
        <v>0</v>
      </c>
      <c r="K172" s="1097"/>
      <c r="L172" s="1102">
        <f>M171</f>
        <v>0</v>
      </c>
      <c r="M172" s="1110"/>
      <c r="N172" s="1124"/>
      <c r="O172" s="1130"/>
      <c r="P172" s="1146"/>
      <c r="Q172" s="1146"/>
      <c r="R172" s="1089"/>
      <c r="S172" s="1152"/>
      <c r="T172" s="1157"/>
      <c r="U172" s="1157"/>
      <c r="V172" s="1157"/>
      <c r="W172" s="1168"/>
      <c r="X172" s="1177" t="s">
        <v>1148</v>
      </c>
      <c r="Y172" s="1184"/>
      <c r="Z172" s="1195"/>
      <c r="AA172" s="1206" t="str">
        <f>IF(AA171="","",VLOOKUP(AA171,'シフト記号表（従来型・ユニット型共通）'!$C$6:$L$47,10,FALSE))</f>
        <v/>
      </c>
      <c r="AB172" s="1217" t="str">
        <f>IF(AB171="","",VLOOKUP(AB171,'シフト記号表（従来型・ユニット型共通）'!$C$6:$L$47,10,FALSE))</f>
        <v/>
      </c>
      <c r="AC172" s="1217" t="str">
        <f>IF(AC171="","",VLOOKUP(AC171,'シフト記号表（従来型・ユニット型共通）'!$C$6:$L$47,10,FALSE))</f>
        <v/>
      </c>
      <c r="AD172" s="1217" t="str">
        <f>IF(AD171="","",VLOOKUP(AD171,'シフト記号表（従来型・ユニット型共通）'!$C$6:$L$47,10,FALSE))</f>
        <v/>
      </c>
      <c r="AE172" s="1217" t="str">
        <f>IF(AE171="","",VLOOKUP(AE171,'シフト記号表（従来型・ユニット型共通）'!$C$6:$L$47,10,FALSE))</f>
        <v/>
      </c>
      <c r="AF172" s="1217" t="str">
        <f>IF(AF171="","",VLOOKUP(AF171,'シフト記号表（従来型・ユニット型共通）'!$C$6:$L$47,10,FALSE))</f>
        <v/>
      </c>
      <c r="AG172" s="1233" t="str">
        <f>IF(AG171="","",VLOOKUP(AG171,'シフト記号表（従来型・ユニット型共通）'!$C$6:$L$47,10,FALSE))</f>
        <v/>
      </c>
      <c r="AH172" s="1206" t="str">
        <f>IF(AH171="","",VLOOKUP(AH171,'シフト記号表（従来型・ユニット型共通）'!$C$6:$L$47,10,FALSE))</f>
        <v/>
      </c>
      <c r="AI172" s="1217" t="str">
        <f>IF(AI171="","",VLOOKUP(AI171,'シフト記号表（従来型・ユニット型共通）'!$C$6:$L$47,10,FALSE))</f>
        <v/>
      </c>
      <c r="AJ172" s="1217" t="str">
        <f>IF(AJ171="","",VLOOKUP(AJ171,'シフト記号表（従来型・ユニット型共通）'!$C$6:$L$47,10,FALSE))</f>
        <v/>
      </c>
      <c r="AK172" s="1217" t="str">
        <f>IF(AK171="","",VLOOKUP(AK171,'シフト記号表（従来型・ユニット型共通）'!$C$6:$L$47,10,FALSE))</f>
        <v/>
      </c>
      <c r="AL172" s="1217" t="str">
        <f>IF(AL171="","",VLOOKUP(AL171,'シフト記号表（従来型・ユニット型共通）'!$C$6:$L$47,10,FALSE))</f>
        <v/>
      </c>
      <c r="AM172" s="1217" t="str">
        <f>IF(AM171="","",VLOOKUP(AM171,'シフト記号表（従来型・ユニット型共通）'!$C$6:$L$47,10,FALSE))</f>
        <v/>
      </c>
      <c r="AN172" s="1233" t="str">
        <f>IF(AN171="","",VLOOKUP(AN171,'シフト記号表（従来型・ユニット型共通）'!$C$6:$L$47,10,FALSE))</f>
        <v/>
      </c>
      <c r="AO172" s="1206" t="str">
        <f>IF(AO171="","",VLOOKUP(AO171,'シフト記号表（従来型・ユニット型共通）'!$C$6:$L$47,10,FALSE))</f>
        <v/>
      </c>
      <c r="AP172" s="1217" t="str">
        <f>IF(AP171="","",VLOOKUP(AP171,'シフト記号表（従来型・ユニット型共通）'!$C$6:$L$47,10,FALSE))</f>
        <v/>
      </c>
      <c r="AQ172" s="1217" t="str">
        <f>IF(AQ171="","",VLOOKUP(AQ171,'シフト記号表（従来型・ユニット型共通）'!$C$6:$L$47,10,FALSE))</f>
        <v/>
      </c>
      <c r="AR172" s="1217" t="str">
        <f>IF(AR171="","",VLOOKUP(AR171,'シフト記号表（従来型・ユニット型共通）'!$C$6:$L$47,10,FALSE))</f>
        <v/>
      </c>
      <c r="AS172" s="1217" t="str">
        <f>IF(AS171="","",VLOOKUP(AS171,'シフト記号表（従来型・ユニット型共通）'!$C$6:$L$47,10,FALSE))</f>
        <v/>
      </c>
      <c r="AT172" s="1217" t="str">
        <f>IF(AT171="","",VLOOKUP(AT171,'シフト記号表（従来型・ユニット型共通）'!$C$6:$L$47,10,FALSE))</f>
        <v/>
      </c>
      <c r="AU172" s="1233" t="str">
        <f>IF(AU171="","",VLOOKUP(AU171,'シフト記号表（従来型・ユニット型共通）'!$C$6:$L$47,10,FALSE))</f>
        <v/>
      </c>
      <c r="AV172" s="1206" t="str">
        <f>IF(AV171="","",VLOOKUP(AV171,'シフト記号表（従来型・ユニット型共通）'!$C$6:$L$47,10,FALSE))</f>
        <v/>
      </c>
      <c r="AW172" s="1217" t="str">
        <f>IF(AW171="","",VLOOKUP(AW171,'シフト記号表（従来型・ユニット型共通）'!$C$6:$L$47,10,FALSE))</f>
        <v/>
      </c>
      <c r="AX172" s="1217" t="str">
        <f>IF(AX171="","",VLOOKUP(AX171,'シフト記号表（従来型・ユニット型共通）'!$C$6:$L$47,10,FALSE))</f>
        <v/>
      </c>
      <c r="AY172" s="1217" t="str">
        <f>IF(AY171="","",VLOOKUP(AY171,'シフト記号表（従来型・ユニット型共通）'!$C$6:$L$47,10,FALSE))</f>
        <v/>
      </c>
      <c r="AZ172" s="1217" t="str">
        <f>IF(AZ171="","",VLOOKUP(AZ171,'シフト記号表（従来型・ユニット型共通）'!$C$6:$L$47,10,FALSE))</f>
        <v/>
      </c>
      <c r="BA172" s="1217" t="str">
        <f>IF(BA171="","",VLOOKUP(BA171,'シフト記号表（従来型・ユニット型共通）'!$C$6:$L$47,10,FALSE))</f>
        <v/>
      </c>
      <c r="BB172" s="1233" t="str">
        <f>IF(BB171="","",VLOOKUP(BB171,'シフト記号表（従来型・ユニット型共通）'!$C$6:$L$47,10,FALSE))</f>
        <v/>
      </c>
      <c r="BC172" s="1206" t="str">
        <f>IF(BC171="","",VLOOKUP(BC171,'シフト記号表（従来型・ユニット型共通）'!$C$6:$L$47,10,FALSE))</f>
        <v/>
      </c>
      <c r="BD172" s="1217" t="str">
        <f>IF(BD171="","",VLOOKUP(BD171,'シフト記号表（従来型・ユニット型共通）'!$C$6:$L$47,10,FALSE))</f>
        <v/>
      </c>
      <c r="BE172" s="1217" t="str">
        <f>IF(BE171="","",VLOOKUP(BE171,'シフト記号表（従来型・ユニット型共通）'!$C$6:$L$47,10,FALSE))</f>
        <v/>
      </c>
      <c r="BF172" s="1269">
        <f>IF($BI$3="４週",SUM(AA172:BB172),IF($BI$3="暦月",SUM(AA172:BE172),""))</f>
        <v>0</v>
      </c>
      <c r="BG172" s="1278"/>
      <c r="BH172" s="1287">
        <f>IF($BI$3="４週",BF172/4,IF($BI$3="暦月",(BF172/($BI$8/7)),""))</f>
        <v>0</v>
      </c>
      <c r="BI172" s="1278"/>
      <c r="BJ172" s="1299"/>
      <c r="BK172" s="1306"/>
      <c r="BL172" s="1306"/>
      <c r="BM172" s="1306"/>
      <c r="BN172" s="1316"/>
    </row>
    <row r="173" spans="2:66" ht="20.25" customHeight="1">
      <c r="B173" s="1040">
        <f>B171+1</f>
        <v>79</v>
      </c>
      <c r="C173" s="1048"/>
      <c r="D173" s="1055"/>
      <c r="E173" s="1060"/>
      <c r="F173" s="1066"/>
      <c r="G173" s="1077"/>
      <c r="H173" s="1088"/>
      <c r="I173" s="1095"/>
      <c r="J173" s="1100"/>
      <c r="K173" s="1095"/>
      <c r="L173" s="1100"/>
      <c r="M173" s="1109"/>
      <c r="N173" s="1123"/>
      <c r="O173" s="1129"/>
      <c r="P173" s="1145"/>
      <c r="Q173" s="1145"/>
      <c r="R173" s="1088"/>
      <c r="S173" s="1152"/>
      <c r="T173" s="1157"/>
      <c r="U173" s="1157"/>
      <c r="V173" s="1157"/>
      <c r="W173" s="1168"/>
      <c r="X173" s="1178" t="s">
        <v>1147</v>
      </c>
      <c r="Y173" s="1185"/>
      <c r="Z173" s="1196"/>
      <c r="AA173" s="1207"/>
      <c r="AB173" s="1218"/>
      <c r="AC173" s="1218"/>
      <c r="AD173" s="1218"/>
      <c r="AE173" s="1218"/>
      <c r="AF173" s="1218"/>
      <c r="AG173" s="1234"/>
      <c r="AH173" s="1207"/>
      <c r="AI173" s="1218"/>
      <c r="AJ173" s="1218"/>
      <c r="AK173" s="1218"/>
      <c r="AL173" s="1218"/>
      <c r="AM173" s="1218"/>
      <c r="AN173" s="1234"/>
      <c r="AO173" s="1207"/>
      <c r="AP173" s="1218"/>
      <c r="AQ173" s="1218"/>
      <c r="AR173" s="1218"/>
      <c r="AS173" s="1218"/>
      <c r="AT173" s="1218"/>
      <c r="AU173" s="1234"/>
      <c r="AV173" s="1207"/>
      <c r="AW173" s="1218"/>
      <c r="AX173" s="1218"/>
      <c r="AY173" s="1218"/>
      <c r="AZ173" s="1218"/>
      <c r="BA173" s="1218"/>
      <c r="BB173" s="1234"/>
      <c r="BC173" s="1207"/>
      <c r="BD173" s="1218"/>
      <c r="BE173" s="1261"/>
      <c r="BF173" s="1268"/>
      <c r="BG173" s="1277"/>
      <c r="BH173" s="1286"/>
      <c r="BI173" s="1294"/>
      <c r="BJ173" s="1298"/>
      <c r="BK173" s="1305"/>
      <c r="BL173" s="1305"/>
      <c r="BM173" s="1305"/>
      <c r="BN173" s="1315"/>
    </row>
    <row r="174" spans="2:66" ht="20.25" customHeight="1">
      <c r="B174" s="1041"/>
      <c r="C174" s="1047"/>
      <c r="D174" s="1054"/>
      <c r="E174" s="1060"/>
      <c r="F174" s="1066"/>
      <c r="G174" s="1078"/>
      <c r="H174" s="1089"/>
      <c r="I174" s="1097"/>
      <c r="J174" s="1102">
        <f>G173</f>
        <v>0</v>
      </c>
      <c r="K174" s="1097"/>
      <c r="L174" s="1102">
        <f>M173</f>
        <v>0</v>
      </c>
      <c r="M174" s="1110"/>
      <c r="N174" s="1124"/>
      <c r="O174" s="1130"/>
      <c r="P174" s="1146"/>
      <c r="Q174" s="1146"/>
      <c r="R174" s="1089"/>
      <c r="S174" s="1152"/>
      <c r="T174" s="1157"/>
      <c r="U174" s="1157"/>
      <c r="V174" s="1157"/>
      <c r="W174" s="1168"/>
      <c r="X174" s="1177" t="s">
        <v>1148</v>
      </c>
      <c r="Y174" s="1184"/>
      <c r="Z174" s="1195"/>
      <c r="AA174" s="1206" t="str">
        <f>IF(AA173="","",VLOOKUP(AA173,'シフト記号表（従来型・ユニット型共通）'!$C$6:$L$47,10,FALSE))</f>
        <v/>
      </c>
      <c r="AB174" s="1217" t="str">
        <f>IF(AB173="","",VLOOKUP(AB173,'シフト記号表（従来型・ユニット型共通）'!$C$6:$L$47,10,FALSE))</f>
        <v/>
      </c>
      <c r="AC174" s="1217" t="str">
        <f>IF(AC173="","",VLOOKUP(AC173,'シフト記号表（従来型・ユニット型共通）'!$C$6:$L$47,10,FALSE))</f>
        <v/>
      </c>
      <c r="AD174" s="1217" t="str">
        <f>IF(AD173="","",VLOOKUP(AD173,'シフト記号表（従来型・ユニット型共通）'!$C$6:$L$47,10,FALSE))</f>
        <v/>
      </c>
      <c r="AE174" s="1217" t="str">
        <f>IF(AE173="","",VLOOKUP(AE173,'シフト記号表（従来型・ユニット型共通）'!$C$6:$L$47,10,FALSE))</f>
        <v/>
      </c>
      <c r="AF174" s="1217" t="str">
        <f>IF(AF173="","",VLOOKUP(AF173,'シフト記号表（従来型・ユニット型共通）'!$C$6:$L$47,10,FALSE))</f>
        <v/>
      </c>
      <c r="AG174" s="1233" t="str">
        <f>IF(AG173="","",VLOOKUP(AG173,'シフト記号表（従来型・ユニット型共通）'!$C$6:$L$47,10,FALSE))</f>
        <v/>
      </c>
      <c r="AH174" s="1206" t="str">
        <f>IF(AH173="","",VLOOKUP(AH173,'シフト記号表（従来型・ユニット型共通）'!$C$6:$L$47,10,FALSE))</f>
        <v/>
      </c>
      <c r="AI174" s="1217" t="str">
        <f>IF(AI173="","",VLOOKUP(AI173,'シフト記号表（従来型・ユニット型共通）'!$C$6:$L$47,10,FALSE))</f>
        <v/>
      </c>
      <c r="AJ174" s="1217" t="str">
        <f>IF(AJ173="","",VLOOKUP(AJ173,'シフト記号表（従来型・ユニット型共通）'!$C$6:$L$47,10,FALSE))</f>
        <v/>
      </c>
      <c r="AK174" s="1217" t="str">
        <f>IF(AK173="","",VLOOKUP(AK173,'シフト記号表（従来型・ユニット型共通）'!$C$6:$L$47,10,FALSE))</f>
        <v/>
      </c>
      <c r="AL174" s="1217" t="str">
        <f>IF(AL173="","",VLOOKUP(AL173,'シフト記号表（従来型・ユニット型共通）'!$C$6:$L$47,10,FALSE))</f>
        <v/>
      </c>
      <c r="AM174" s="1217" t="str">
        <f>IF(AM173="","",VLOOKUP(AM173,'シフト記号表（従来型・ユニット型共通）'!$C$6:$L$47,10,FALSE))</f>
        <v/>
      </c>
      <c r="AN174" s="1233" t="str">
        <f>IF(AN173="","",VLOOKUP(AN173,'シフト記号表（従来型・ユニット型共通）'!$C$6:$L$47,10,FALSE))</f>
        <v/>
      </c>
      <c r="AO174" s="1206" t="str">
        <f>IF(AO173="","",VLOOKUP(AO173,'シフト記号表（従来型・ユニット型共通）'!$C$6:$L$47,10,FALSE))</f>
        <v/>
      </c>
      <c r="AP174" s="1217" t="str">
        <f>IF(AP173="","",VLOOKUP(AP173,'シフト記号表（従来型・ユニット型共通）'!$C$6:$L$47,10,FALSE))</f>
        <v/>
      </c>
      <c r="AQ174" s="1217" t="str">
        <f>IF(AQ173="","",VLOOKUP(AQ173,'シフト記号表（従来型・ユニット型共通）'!$C$6:$L$47,10,FALSE))</f>
        <v/>
      </c>
      <c r="AR174" s="1217" t="str">
        <f>IF(AR173="","",VLOOKUP(AR173,'シフト記号表（従来型・ユニット型共通）'!$C$6:$L$47,10,FALSE))</f>
        <v/>
      </c>
      <c r="AS174" s="1217" t="str">
        <f>IF(AS173="","",VLOOKUP(AS173,'シフト記号表（従来型・ユニット型共通）'!$C$6:$L$47,10,FALSE))</f>
        <v/>
      </c>
      <c r="AT174" s="1217" t="str">
        <f>IF(AT173="","",VLOOKUP(AT173,'シフト記号表（従来型・ユニット型共通）'!$C$6:$L$47,10,FALSE))</f>
        <v/>
      </c>
      <c r="AU174" s="1233" t="str">
        <f>IF(AU173="","",VLOOKUP(AU173,'シフト記号表（従来型・ユニット型共通）'!$C$6:$L$47,10,FALSE))</f>
        <v/>
      </c>
      <c r="AV174" s="1206" t="str">
        <f>IF(AV173="","",VLOOKUP(AV173,'シフト記号表（従来型・ユニット型共通）'!$C$6:$L$47,10,FALSE))</f>
        <v/>
      </c>
      <c r="AW174" s="1217" t="str">
        <f>IF(AW173="","",VLOOKUP(AW173,'シフト記号表（従来型・ユニット型共通）'!$C$6:$L$47,10,FALSE))</f>
        <v/>
      </c>
      <c r="AX174" s="1217" t="str">
        <f>IF(AX173="","",VLOOKUP(AX173,'シフト記号表（従来型・ユニット型共通）'!$C$6:$L$47,10,FALSE))</f>
        <v/>
      </c>
      <c r="AY174" s="1217" t="str">
        <f>IF(AY173="","",VLOOKUP(AY173,'シフト記号表（従来型・ユニット型共通）'!$C$6:$L$47,10,FALSE))</f>
        <v/>
      </c>
      <c r="AZ174" s="1217" t="str">
        <f>IF(AZ173="","",VLOOKUP(AZ173,'シフト記号表（従来型・ユニット型共通）'!$C$6:$L$47,10,FALSE))</f>
        <v/>
      </c>
      <c r="BA174" s="1217" t="str">
        <f>IF(BA173="","",VLOOKUP(BA173,'シフト記号表（従来型・ユニット型共通）'!$C$6:$L$47,10,FALSE))</f>
        <v/>
      </c>
      <c r="BB174" s="1233" t="str">
        <f>IF(BB173="","",VLOOKUP(BB173,'シフト記号表（従来型・ユニット型共通）'!$C$6:$L$47,10,FALSE))</f>
        <v/>
      </c>
      <c r="BC174" s="1206" t="str">
        <f>IF(BC173="","",VLOOKUP(BC173,'シフト記号表（従来型・ユニット型共通）'!$C$6:$L$47,10,FALSE))</f>
        <v/>
      </c>
      <c r="BD174" s="1217" t="str">
        <f>IF(BD173="","",VLOOKUP(BD173,'シフト記号表（従来型・ユニット型共通）'!$C$6:$L$47,10,FALSE))</f>
        <v/>
      </c>
      <c r="BE174" s="1217" t="str">
        <f>IF(BE173="","",VLOOKUP(BE173,'シフト記号表（従来型・ユニット型共通）'!$C$6:$L$47,10,FALSE))</f>
        <v/>
      </c>
      <c r="BF174" s="1269">
        <f>IF($BI$3="４週",SUM(AA174:BB174),IF($BI$3="暦月",SUM(AA174:BE174),""))</f>
        <v>0</v>
      </c>
      <c r="BG174" s="1278"/>
      <c r="BH174" s="1287">
        <f>IF($BI$3="４週",BF174/4,IF($BI$3="暦月",(BF174/($BI$8/7)),""))</f>
        <v>0</v>
      </c>
      <c r="BI174" s="1278"/>
      <c r="BJ174" s="1299"/>
      <c r="BK174" s="1306"/>
      <c r="BL174" s="1306"/>
      <c r="BM174" s="1306"/>
      <c r="BN174" s="1316"/>
    </row>
    <row r="175" spans="2:66" ht="20.25" customHeight="1">
      <c r="B175" s="1040">
        <f>B173+1</f>
        <v>80</v>
      </c>
      <c r="C175" s="1048"/>
      <c r="D175" s="1055"/>
      <c r="E175" s="1060"/>
      <c r="F175" s="1066"/>
      <c r="G175" s="1077"/>
      <c r="H175" s="1088"/>
      <c r="I175" s="1095"/>
      <c r="J175" s="1100"/>
      <c r="K175" s="1095"/>
      <c r="L175" s="1100"/>
      <c r="M175" s="1109"/>
      <c r="N175" s="1123"/>
      <c r="O175" s="1129"/>
      <c r="P175" s="1145"/>
      <c r="Q175" s="1145"/>
      <c r="R175" s="1088"/>
      <c r="S175" s="1152"/>
      <c r="T175" s="1157"/>
      <c r="U175" s="1157"/>
      <c r="V175" s="1157"/>
      <c r="W175" s="1168"/>
      <c r="X175" s="1178" t="s">
        <v>1147</v>
      </c>
      <c r="Y175" s="1185"/>
      <c r="Z175" s="1196"/>
      <c r="AA175" s="1207"/>
      <c r="AB175" s="1218"/>
      <c r="AC175" s="1218"/>
      <c r="AD175" s="1218"/>
      <c r="AE175" s="1218"/>
      <c r="AF175" s="1218"/>
      <c r="AG175" s="1234"/>
      <c r="AH175" s="1207"/>
      <c r="AI175" s="1218"/>
      <c r="AJ175" s="1218"/>
      <c r="AK175" s="1218"/>
      <c r="AL175" s="1218"/>
      <c r="AM175" s="1218"/>
      <c r="AN175" s="1234"/>
      <c r="AO175" s="1207"/>
      <c r="AP175" s="1218"/>
      <c r="AQ175" s="1218"/>
      <c r="AR175" s="1218"/>
      <c r="AS175" s="1218"/>
      <c r="AT175" s="1218"/>
      <c r="AU175" s="1234"/>
      <c r="AV175" s="1207"/>
      <c r="AW175" s="1218"/>
      <c r="AX175" s="1218"/>
      <c r="AY175" s="1218"/>
      <c r="AZ175" s="1218"/>
      <c r="BA175" s="1218"/>
      <c r="BB175" s="1234"/>
      <c r="BC175" s="1207"/>
      <c r="BD175" s="1218"/>
      <c r="BE175" s="1261"/>
      <c r="BF175" s="1268"/>
      <c r="BG175" s="1277"/>
      <c r="BH175" s="1286"/>
      <c r="BI175" s="1294"/>
      <c r="BJ175" s="1298"/>
      <c r="BK175" s="1305"/>
      <c r="BL175" s="1305"/>
      <c r="BM175" s="1305"/>
      <c r="BN175" s="1315"/>
    </row>
    <row r="176" spans="2:66" ht="20.25" customHeight="1">
      <c r="B176" s="1041"/>
      <c r="C176" s="1047"/>
      <c r="D176" s="1054"/>
      <c r="E176" s="1060"/>
      <c r="F176" s="1066"/>
      <c r="G176" s="1078"/>
      <c r="H176" s="1089"/>
      <c r="I176" s="1097"/>
      <c r="J176" s="1102">
        <f>G175</f>
        <v>0</v>
      </c>
      <c r="K176" s="1097"/>
      <c r="L176" s="1102">
        <f>M175</f>
        <v>0</v>
      </c>
      <c r="M176" s="1110"/>
      <c r="N176" s="1124"/>
      <c r="O176" s="1130"/>
      <c r="P176" s="1146"/>
      <c r="Q176" s="1146"/>
      <c r="R176" s="1089"/>
      <c r="S176" s="1152"/>
      <c r="T176" s="1157"/>
      <c r="U176" s="1157"/>
      <c r="V176" s="1157"/>
      <c r="W176" s="1168"/>
      <c r="X176" s="1177" t="s">
        <v>1148</v>
      </c>
      <c r="Y176" s="1184"/>
      <c r="Z176" s="1195"/>
      <c r="AA176" s="1206" t="str">
        <f>IF(AA175="","",VLOOKUP(AA175,'シフト記号表（従来型・ユニット型共通）'!$C$6:$L$47,10,FALSE))</f>
        <v/>
      </c>
      <c r="AB176" s="1217" t="str">
        <f>IF(AB175="","",VLOOKUP(AB175,'シフト記号表（従来型・ユニット型共通）'!$C$6:$L$47,10,FALSE))</f>
        <v/>
      </c>
      <c r="AC176" s="1217" t="str">
        <f>IF(AC175="","",VLOOKUP(AC175,'シフト記号表（従来型・ユニット型共通）'!$C$6:$L$47,10,FALSE))</f>
        <v/>
      </c>
      <c r="AD176" s="1217" t="str">
        <f>IF(AD175="","",VLOOKUP(AD175,'シフト記号表（従来型・ユニット型共通）'!$C$6:$L$47,10,FALSE))</f>
        <v/>
      </c>
      <c r="AE176" s="1217" t="str">
        <f>IF(AE175="","",VLOOKUP(AE175,'シフト記号表（従来型・ユニット型共通）'!$C$6:$L$47,10,FALSE))</f>
        <v/>
      </c>
      <c r="AF176" s="1217" t="str">
        <f>IF(AF175="","",VLOOKUP(AF175,'シフト記号表（従来型・ユニット型共通）'!$C$6:$L$47,10,FALSE))</f>
        <v/>
      </c>
      <c r="AG176" s="1233" t="str">
        <f>IF(AG175="","",VLOOKUP(AG175,'シフト記号表（従来型・ユニット型共通）'!$C$6:$L$47,10,FALSE))</f>
        <v/>
      </c>
      <c r="AH176" s="1206" t="str">
        <f>IF(AH175="","",VLOOKUP(AH175,'シフト記号表（従来型・ユニット型共通）'!$C$6:$L$47,10,FALSE))</f>
        <v/>
      </c>
      <c r="AI176" s="1217" t="str">
        <f>IF(AI175="","",VLOOKUP(AI175,'シフト記号表（従来型・ユニット型共通）'!$C$6:$L$47,10,FALSE))</f>
        <v/>
      </c>
      <c r="AJ176" s="1217" t="str">
        <f>IF(AJ175="","",VLOOKUP(AJ175,'シフト記号表（従来型・ユニット型共通）'!$C$6:$L$47,10,FALSE))</f>
        <v/>
      </c>
      <c r="AK176" s="1217" t="str">
        <f>IF(AK175="","",VLOOKUP(AK175,'シフト記号表（従来型・ユニット型共通）'!$C$6:$L$47,10,FALSE))</f>
        <v/>
      </c>
      <c r="AL176" s="1217" t="str">
        <f>IF(AL175="","",VLOOKUP(AL175,'シフト記号表（従来型・ユニット型共通）'!$C$6:$L$47,10,FALSE))</f>
        <v/>
      </c>
      <c r="AM176" s="1217" t="str">
        <f>IF(AM175="","",VLOOKUP(AM175,'シフト記号表（従来型・ユニット型共通）'!$C$6:$L$47,10,FALSE))</f>
        <v/>
      </c>
      <c r="AN176" s="1233" t="str">
        <f>IF(AN175="","",VLOOKUP(AN175,'シフト記号表（従来型・ユニット型共通）'!$C$6:$L$47,10,FALSE))</f>
        <v/>
      </c>
      <c r="AO176" s="1206" t="str">
        <f>IF(AO175="","",VLOOKUP(AO175,'シフト記号表（従来型・ユニット型共通）'!$C$6:$L$47,10,FALSE))</f>
        <v/>
      </c>
      <c r="AP176" s="1217" t="str">
        <f>IF(AP175="","",VLOOKUP(AP175,'シフト記号表（従来型・ユニット型共通）'!$C$6:$L$47,10,FALSE))</f>
        <v/>
      </c>
      <c r="AQ176" s="1217" t="str">
        <f>IF(AQ175="","",VLOOKUP(AQ175,'シフト記号表（従来型・ユニット型共通）'!$C$6:$L$47,10,FALSE))</f>
        <v/>
      </c>
      <c r="AR176" s="1217" t="str">
        <f>IF(AR175="","",VLOOKUP(AR175,'シフト記号表（従来型・ユニット型共通）'!$C$6:$L$47,10,FALSE))</f>
        <v/>
      </c>
      <c r="AS176" s="1217" t="str">
        <f>IF(AS175="","",VLOOKUP(AS175,'シフト記号表（従来型・ユニット型共通）'!$C$6:$L$47,10,FALSE))</f>
        <v/>
      </c>
      <c r="AT176" s="1217" t="str">
        <f>IF(AT175="","",VLOOKUP(AT175,'シフト記号表（従来型・ユニット型共通）'!$C$6:$L$47,10,FALSE))</f>
        <v/>
      </c>
      <c r="AU176" s="1233" t="str">
        <f>IF(AU175="","",VLOOKUP(AU175,'シフト記号表（従来型・ユニット型共通）'!$C$6:$L$47,10,FALSE))</f>
        <v/>
      </c>
      <c r="AV176" s="1206" t="str">
        <f>IF(AV175="","",VLOOKUP(AV175,'シフト記号表（従来型・ユニット型共通）'!$C$6:$L$47,10,FALSE))</f>
        <v/>
      </c>
      <c r="AW176" s="1217" t="str">
        <f>IF(AW175="","",VLOOKUP(AW175,'シフト記号表（従来型・ユニット型共通）'!$C$6:$L$47,10,FALSE))</f>
        <v/>
      </c>
      <c r="AX176" s="1217" t="str">
        <f>IF(AX175="","",VLOOKUP(AX175,'シフト記号表（従来型・ユニット型共通）'!$C$6:$L$47,10,FALSE))</f>
        <v/>
      </c>
      <c r="AY176" s="1217" t="str">
        <f>IF(AY175="","",VLOOKUP(AY175,'シフト記号表（従来型・ユニット型共通）'!$C$6:$L$47,10,FALSE))</f>
        <v/>
      </c>
      <c r="AZ176" s="1217" t="str">
        <f>IF(AZ175="","",VLOOKUP(AZ175,'シフト記号表（従来型・ユニット型共通）'!$C$6:$L$47,10,FALSE))</f>
        <v/>
      </c>
      <c r="BA176" s="1217" t="str">
        <f>IF(BA175="","",VLOOKUP(BA175,'シフト記号表（従来型・ユニット型共通）'!$C$6:$L$47,10,FALSE))</f>
        <v/>
      </c>
      <c r="BB176" s="1233" t="str">
        <f>IF(BB175="","",VLOOKUP(BB175,'シフト記号表（従来型・ユニット型共通）'!$C$6:$L$47,10,FALSE))</f>
        <v/>
      </c>
      <c r="BC176" s="1206" t="str">
        <f>IF(BC175="","",VLOOKUP(BC175,'シフト記号表（従来型・ユニット型共通）'!$C$6:$L$47,10,FALSE))</f>
        <v/>
      </c>
      <c r="BD176" s="1217" t="str">
        <f>IF(BD175="","",VLOOKUP(BD175,'シフト記号表（従来型・ユニット型共通）'!$C$6:$L$47,10,FALSE))</f>
        <v/>
      </c>
      <c r="BE176" s="1217" t="str">
        <f>IF(BE175="","",VLOOKUP(BE175,'シフト記号表（従来型・ユニット型共通）'!$C$6:$L$47,10,FALSE))</f>
        <v/>
      </c>
      <c r="BF176" s="1269">
        <f>IF($BI$3="４週",SUM(AA176:BB176),IF($BI$3="暦月",SUM(AA176:BE176),""))</f>
        <v>0</v>
      </c>
      <c r="BG176" s="1278"/>
      <c r="BH176" s="1287">
        <f>IF($BI$3="４週",BF176/4,IF($BI$3="暦月",(BF176/($BI$8/7)),""))</f>
        <v>0</v>
      </c>
      <c r="BI176" s="1278"/>
      <c r="BJ176" s="1299"/>
      <c r="BK176" s="1306"/>
      <c r="BL176" s="1306"/>
      <c r="BM176" s="1306"/>
      <c r="BN176" s="1316"/>
    </row>
    <row r="177" spans="2:66" ht="20.25" customHeight="1">
      <c r="B177" s="1040">
        <f>B175+1</f>
        <v>81</v>
      </c>
      <c r="C177" s="1048"/>
      <c r="D177" s="1055"/>
      <c r="E177" s="1060"/>
      <c r="F177" s="1066"/>
      <c r="G177" s="1077"/>
      <c r="H177" s="1088"/>
      <c r="I177" s="1095"/>
      <c r="J177" s="1100"/>
      <c r="K177" s="1095"/>
      <c r="L177" s="1100"/>
      <c r="M177" s="1109"/>
      <c r="N177" s="1123"/>
      <c r="O177" s="1129"/>
      <c r="P177" s="1145"/>
      <c r="Q177" s="1145"/>
      <c r="R177" s="1088"/>
      <c r="S177" s="1152"/>
      <c r="T177" s="1157"/>
      <c r="U177" s="1157"/>
      <c r="V177" s="1157"/>
      <c r="W177" s="1168"/>
      <c r="X177" s="1178" t="s">
        <v>1147</v>
      </c>
      <c r="Y177" s="1185"/>
      <c r="Z177" s="1196"/>
      <c r="AA177" s="1207"/>
      <c r="AB177" s="1218"/>
      <c r="AC177" s="1218"/>
      <c r="AD177" s="1218"/>
      <c r="AE177" s="1218"/>
      <c r="AF177" s="1218"/>
      <c r="AG177" s="1234"/>
      <c r="AH177" s="1207"/>
      <c r="AI177" s="1218"/>
      <c r="AJ177" s="1218"/>
      <c r="AK177" s="1218"/>
      <c r="AL177" s="1218"/>
      <c r="AM177" s="1218"/>
      <c r="AN177" s="1234"/>
      <c r="AO177" s="1207"/>
      <c r="AP177" s="1218"/>
      <c r="AQ177" s="1218"/>
      <c r="AR177" s="1218"/>
      <c r="AS177" s="1218"/>
      <c r="AT177" s="1218"/>
      <c r="AU177" s="1234"/>
      <c r="AV177" s="1207"/>
      <c r="AW177" s="1218"/>
      <c r="AX177" s="1218"/>
      <c r="AY177" s="1218"/>
      <c r="AZ177" s="1218"/>
      <c r="BA177" s="1218"/>
      <c r="BB177" s="1234"/>
      <c r="BC177" s="1207"/>
      <c r="BD177" s="1218"/>
      <c r="BE177" s="1261"/>
      <c r="BF177" s="1268"/>
      <c r="BG177" s="1277"/>
      <c r="BH177" s="1286"/>
      <c r="BI177" s="1294"/>
      <c r="BJ177" s="1298"/>
      <c r="BK177" s="1305"/>
      <c r="BL177" s="1305"/>
      <c r="BM177" s="1305"/>
      <c r="BN177" s="1315"/>
    </row>
    <row r="178" spans="2:66" ht="20.25" customHeight="1">
      <c r="B178" s="1041"/>
      <c r="C178" s="1047"/>
      <c r="D178" s="1054"/>
      <c r="E178" s="1060"/>
      <c r="F178" s="1066"/>
      <c r="G178" s="1078"/>
      <c r="H178" s="1089"/>
      <c r="I178" s="1097"/>
      <c r="J178" s="1102">
        <f>G177</f>
        <v>0</v>
      </c>
      <c r="K178" s="1097"/>
      <c r="L178" s="1102">
        <f>M177</f>
        <v>0</v>
      </c>
      <c r="M178" s="1110"/>
      <c r="N178" s="1124"/>
      <c r="O178" s="1130"/>
      <c r="P178" s="1146"/>
      <c r="Q178" s="1146"/>
      <c r="R178" s="1089"/>
      <c r="S178" s="1152"/>
      <c r="T178" s="1157"/>
      <c r="U178" s="1157"/>
      <c r="V178" s="1157"/>
      <c r="W178" s="1168"/>
      <c r="X178" s="1177" t="s">
        <v>1148</v>
      </c>
      <c r="Y178" s="1184"/>
      <c r="Z178" s="1195"/>
      <c r="AA178" s="1206" t="str">
        <f>IF(AA177="","",VLOOKUP(AA177,'シフト記号表（従来型・ユニット型共通）'!$C$6:$L$47,10,FALSE))</f>
        <v/>
      </c>
      <c r="AB178" s="1217" t="str">
        <f>IF(AB177="","",VLOOKUP(AB177,'シフト記号表（従来型・ユニット型共通）'!$C$6:$L$47,10,FALSE))</f>
        <v/>
      </c>
      <c r="AC178" s="1217" t="str">
        <f>IF(AC177="","",VLOOKUP(AC177,'シフト記号表（従来型・ユニット型共通）'!$C$6:$L$47,10,FALSE))</f>
        <v/>
      </c>
      <c r="AD178" s="1217" t="str">
        <f>IF(AD177="","",VLOOKUP(AD177,'シフト記号表（従来型・ユニット型共通）'!$C$6:$L$47,10,FALSE))</f>
        <v/>
      </c>
      <c r="AE178" s="1217" t="str">
        <f>IF(AE177="","",VLOOKUP(AE177,'シフト記号表（従来型・ユニット型共通）'!$C$6:$L$47,10,FALSE))</f>
        <v/>
      </c>
      <c r="AF178" s="1217" t="str">
        <f>IF(AF177="","",VLOOKUP(AF177,'シフト記号表（従来型・ユニット型共通）'!$C$6:$L$47,10,FALSE))</f>
        <v/>
      </c>
      <c r="AG178" s="1233" t="str">
        <f>IF(AG177="","",VLOOKUP(AG177,'シフト記号表（従来型・ユニット型共通）'!$C$6:$L$47,10,FALSE))</f>
        <v/>
      </c>
      <c r="AH178" s="1206" t="str">
        <f>IF(AH177="","",VLOOKUP(AH177,'シフト記号表（従来型・ユニット型共通）'!$C$6:$L$47,10,FALSE))</f>
        <v/>
      </c>
      <c r="AI178" s="1217" t="str">
        <f>IF(AI177="","",VLOOKUP(AI177,'シフト記号表（従来型・ユニット型共通）'!$C$6:$L$47,10,FALSE))</f>
        <v/>
      </c>
      <c r="AJ178" s="1217" t="str">
        <f>IF(AJ177="","",VLOOKUP(AJ177,'シフト記号表（従来型・ユニット型共通）'!$C$6:$L$47,10,FALSE))</f>
        <v/>
      </c>
      <c r="AK178" s="1217" t="str">
        <f>IF(AK177="","",VLOOKUP(AK177,'シフト記号表（従来型・ユニット型共通）'!$C$6:$L$47,10,FALSE))</f>
        <v/>
      </c>
      <c r="AL178" s="1217" t="str">
        <f>IF(AL177="","",VLOOKUP(AL177,'シフト記号表（従来型・ユニット型共通）'!$C$6:$L$47,10,FALSE))</f>
        <v/>
      </c>
      <c r="AM178" s="1217" t="str">
        <f>IF(AM177="","",VLOOKUP(AM177,'シフト記号表（従来型・ユニット型共通）'!$C$6:$L$47,10,FALSE))</f>
        <v/>
      </c>
      <c r="AN178" s="1233" t="str">
        <f>IF(AN177="","",VLOOKUP(AN177,'シフト記号表（従来型・ユニット型共通）'!$C$6:$L$47,10,FALSE))</f>
        <v/>
      </c>
      <c r="AO178" s="1206" t="str">
        <f>IF(AO177="","",VLOOKUP(AO177,'シフト記号表（従来型・ユニット型共通）'!$C$6:$L$47,10,FALSE))</f>
        <v/>
      </c>
      <c r="AP178" s="1217" t="str">
        <f>IF(AP177="","",VLOOKUP(AP177,'シフト記号表（従来型・ユニット型共通）'!$C$6:$L$47,10,FALSE))</f>
        <v/>
      </c>
      <c r="AQ178" s="1217" t="str">
        <f>IF(AQ177="","",VLOOKUP(AQ177,'シフト記号表（従来型・ユニット型共通）'!$C$6:$L$47,10,FALSE))</f>
        <v/>
      </c>
      <c r="AR178" s="1217" t="str">
        <f>IF(AR177="","",VLOOKUP(AR177,'シフト記号表（従来型・ユニット型共通）'!$C$6:$L$47,10,FALSE))</f>
        <v/>
      </c>
      <c r="AS178" s="1217" t="str">
        <f>IF(AS177="","",VLOOKUP(AS177,'シフト記号表（従来型・ユニット型共通）'!$C$6:$L$47,10,FALSE))</f>
        <v/>
      </c>
      <c r="AT178" s="1217" t="str">
        <f>IF(AT177="","",VLOOKUP(AT177,'シフト記号表（従来型・ユニット型共通）'!$C$6:$L$47,10,FALSE))</f>
        <v/>
      </c>
      <c r="AU178" s="1233" t="str">
        <f>IF(AU177="","",VLOOKUP(AU177,'シフト記号表（従来型・ユニット型共通）'!$C$6:$L$47,10,FALSE))</f>
        <v/>
      </c>
      <c r="AV178" s="1206" t="str">
        <f>IF(AV177="","",VLOOKUP(AV177,'シフト記号表（従来型・ユニット型共通）'!$C$6:$L$47,10,FALSE))</f>
        <v/>
      </c>
      <c r="AW178" s="1217" t="str">
        <f>IF(AW177="","",VLOOKUP(AW177,'シフト記号表（従来型・ユニット型共通）'!$C$6:$L$47,10,FALSE))</f>
        <v/>
      </c>
      <c r="AX178" s="1217" t="str">
        <f>IF(AX177="","",VLOOKUP(AX177,'シフト記号表（従来型・ユニット型共通）'!$C$6:$L$47,10,FALSE))</f>
        <v/>
      </c>
      <c r="AY178" s="1217" t="str">
        <f>IF(AY177="","",VLOOKUP(AY177,'シフト記号表（従来型・ユニット型共通）'!$C$6:$L$47,10,FALSE))</f>
        <v/>
      </c>
      <c r="AZ178" s="1217" t="str">
        <f>IF(AZ177="","",VLOOKUP(AZ177,'シフト記号表（従来型・ユニット型共通）'!$C$6:$L$47,10,FALSE))</f>
        <v/>
      </c>
      <c r="BA178" s="1217" t="str">
        <f>IF(BA177="","",VLOOKUP(BA177,'シフト記号表（従来型・ユニット型共通）'!$C$6:$L$47,10,FALSE))</f>
        <v/>
      </c>
      <c r="BB178" s="1233" t="str">
        <f>IF(BB177="","",VLOOKUP(BB177,'シフト記号表（従来型・ユニット型共通）'!$C$6:$L$47,10,FALSE))</f>
        <v/>
      </c>
      <c r="BC178" s="1206" t="str">
        <f>IF(BC177="","",VLOOKUP(BC177,'シフト記号表（従来型・ユニット型共通）'!$C$6:$L$47,10,FALSE))</f>
        <v/>
      </c>
      <c r="BD178" s="1217" t="str">
        <f>IF(BD177="","",VLOOKUP(BD177,'シフト記号表（従来型・ユニット型共通）'!$C$6:$L$47,10,FALSE))</f>
        <v/>
      </c>
      <c r="BE178" s="1217" t="str">
        <f>IF(BE177="","",VLOOKUP(BE177,'シフト記号表（従来型・ユニット型共通）'!$C$6:$L$47,10,FALSE))</f>
        <v/>
      </c>
      <c r="BF178" s="1269">
        <f>IF($BI$3="４週",SUM(AA178:BB178),IF($BI$3="暦月",SUM(AA178:BE178),""))</f>
        <v>0</v>
      </c>
      <c r="BG178" s="1278"/>
      <c r="BH178" s="1287">
        <f>IF($BI$3="４週",BF178/4,IF($BI$3="暦月",(BF178/($BI$8/7)),""))</f>
        <v>0</v>
      </c>
      <c r="BI178" s="1278"/>
      <c r="BJ178" s="1299"/>
      <c r="BK178" s="1306"/>
      <c r="BL178" s="1306"/>
      <c r="BM178" s="1306"/>
      <c r="BN178" s="1316"/>
    </row>
    <row r="179" spans="2:66" ht="20.25" customHeight="1">
      <c r="B179" s="1040">
        <f>B177+1</f>
        <v>82</v>
      </c>
      <c r="C179" s="1048"/>
      <c r="D179" s="1055"/>
      <c r="E179" s="1060"/>
      <c r="F179" s="1066"/>
      <c r="G179" s="1077"/>
      <c r="H179" s="1088"/>
      <c r="I179" s="1095"/>
      <c r="J179" s="1100"/>
      <c r="K179" s="1095"/>
      <c r="L179" s="1100"/>
      <c r="M179" s="1109"/>
      <c r="N179" s="1123"/>
      <c r="O179" s="1129"/>
      <c r="P179" s="1145"/>
      <c r="Q179" s="1145"/>
      <c r="R179" s="1088"/>
      <c r="S179" s="1152"/>
      <c r="T179" s="1157"/>
      <c r="U179" s="1157"/>
      <c r="V179" s="1157"/>
      <c r="W179" s="1168"/>
      <c r="X179" s="1178" t="s">
        <v>1147</v>
      </c>
      <c r="Y179" s="1185"/>
      <c r="Z179" s="1196"/>
      <c r="AA179" s="1207"/>
      <c r="AB179" s="1218"/>
      <c r="AC179" s="1218"/>
      <c r="AD179" s="1218"/>
      <c r="AE179" s="1218"/>
      <c r="AF179" s="1218"/>
      <c r="AG179" s="1234"/>
      <c r="AH179" s="1207"/>
      <c r="AI179" s="1218"/>
      <c r="AJ179" s="1218"/>
      <c r="AK179" s="1218"/>
      <c r="AL179" s="1218"/>
      <c r="AM179" s="1218"/>
      <c r="AN179" s="1234"/>
      <c r="AO179" s="1207"/>
      <c r="AP179" s="1218"/>
      <c r="AQ179" s="1218"/>
      <c r="AR179" s="1218"/>
      <c r="AS179" s="1218"/>
      <c r="AT179" s="1218"/>
      <c r="AU179" s="1234"/>
      <c r="AV179" s="1207"/>
      <c r="AW179" s="1218"/>
      <c r="AX179" s="1218"/>
      <c r="AY179" s="1218"/>
      <c r="AZ179" s="1218"/>
      <c r="BA179" s="1218"/>
      <c r="BB179" s="1234"/>
      <c r="BC179" s="1207"/>
      <c r="BD179" s="1218"/>
      <c r="BE179" s="1261"/>
      <c r="BF179" s="1268"/>
      <c r="BG179" s="1277"/>
      <c r="BH179" s="1286"/>
      <c r="BI179" s="1294"/>
      <c r="BJ179" s="1298"/>
      <c r="BK179" s="1305"/>
      <c r="BL179" s="1305"/>
      <c r="BM179" s="1305"/>
      <c r="BN179" s="1315"/>
    </row>
    <row r="180" spans="2:66" ht="20.25" customHeight="1">
      <c r="B180" s="1041"/>
      <c r="C180" s="1047"/>
      <c r="D180" s="1054"/>
      <c r="E180" s="1060"/>
      <c r="F180" s="1066"/>
      <c r="G180" s="1078"/>
      <c r="H180" s="1089"/>
      <c r="I180" s="1097"/>
      <c r="J180" s="1102">
        <f>G179</f>
        <v>0</v>
      </c>
      <c r="K180" s="1097"/>
      <c r="L180" s="1102">
        <f>M179</f>
        <v>0</v>
      </c>
      <c r="M180" s="1110"/>
      <c r="N180" s="1124"/>
      <c r="O180" s="1130"/>
      <c r="P180" s="1146"/>
      <c r="Q180" s="1146"/>
      <c r="R180" s="1089"/>
      <c r="S180" s="1152"/>
      <c r="T180" s="1157"/>
      <c r="U180" s="1157"/>
      <c r="V180" s="1157"/>
      <c r="W180" s="1168"/>
      <c r="X180" s="1177" t="s">
        <v>1148</v>
      </c>
      <c r="Y180" s="1184"/>
      <c r="Z180" s="1195"/>
      <c r="AA180" s="1206" t="str">
        <f>IF(AA179="","",VLOOKUP(AA179,'シフト記号表（従来型・ユニット型共通）'!$C$6:$L$47,10,FALSE))</f>
        <v/>
      </c>
      <c r="AB180" s="1217" t="str">
        <f>IF(AB179="","",VLOOKUP(AB179,'シフト記号表（従来型・ユニット型共通）'!$C$6:$L$47,10,FALSE))</f>
        <v/>
      </c>
      <c r="AC180" s="1217" t="str">
        <f>IF(AC179="","",VLOOKUP(AC179,'シフト記号表（従来型・ユニット型共通）'!$C$6:$L$47,10,FALSE))</f>
        <v/>
      </c>
      <c r="AD180" s="1217" t="str">
        <f>IF(AD179="","",VLOOKUP(AD179,'シフト記号表（従来型・ユニット型共通）'!$C$6:$L$47,10,FALSE))</f>
        <v/>
      </c>
      <c r="AE180" s="1217" t="str">
        <f>IF(AE179="","",VLOOKUP(AE179,'シフト記号表（従来型・ユニット型共通）'!$C$6:$L$47,10,FALSE))</f>
        <v/>
      </c>
      <c r="AF180" s="1217" t="str">
        <f>IF(AF179="","",VLOOKUP(AF179,'シフト記号表（従来型・ユニット型共通）'!$C$6:$L$47,10,FALSE))</f>
        <v/>
      </c>
      <c r="AG180" s="1233" t="str">
        <f>IF(AG179="","",VLOOKUP(AG179,'シフト記号表（従来型・ユニット型共通）'!$C$6:$L$47,10,FALSE))</f>
        <v/>
      </c>
      <c r="AH180" s="1206" t="str">
        <f>IF(AH179="","",VLOOKUP(AH179,'シフト記号表（従来型・ユニット型共通）'!$C$6:$L$47,10,FALSE))</f>
        <v/>
      </c>
      <c r="AI180" s="1217" t="str">
        <f>IF(AI179="","",VLOOKUP(AI179,'シフト記号表（従来型・ユニット型共通）'!$C$6:$L$47,10,FALSE))</f>
        <v/>
      </c>
      <c r="AJ180" s="1217" t="str">
        <f>IF(AJ179="","",VLOOKUP(AJ179,'シフト記号表（従来型・ユニット型共通）'!$C$6:$L$47,10,FALSE))</f>
        <v/>
      </c>
      <c r="AK180" s="1217" t="str">
        <f>IF(AK179="","",VLOOKUP(AK179,'シフト記号表（従来型・ユニット型共通）'!$C$6:$L$47,10,FALSE))</f>
        <v/>
      </c>
      <c r="AL180" s="1217" t="str">
        <f>IF(AL179="","",VLOOKUP(AL179,'シフト記号表（従来型・ユニット型共通）'!$C$6:$L$47,10,FALSE))</f>
        <v/>
      </c>
      <c r="AM180" s="1217" t="str">
        <f>IF(AM179="","",VLOOKUP(AM179,'シフト記号表（従来型・ユニット型共通）'!$C$6:$L$47,10,FALSE))</f>
        <v/>
      </c>
      <c r="AN180" s="1233" t="str">
        <f>IF(AN179="","",VLOOKUP(AN179,'シフト記号表（従来型・ユニット型共通）'!$C$6:$L$47,10,FALSE))</f>
        <v/>
      </c>
      <c r="AO180" s="1206" t="str">
        <f>IF(AO179="","",VLOOKUP(AO179,'シフト記号表（従来型・ユニット型共通）'!$C$6:$L$47,10,FALSE))</f>
        <v/>
      </c>
      <c r="AP180" s="1217" t="str">
        <f>IF(AP179="","",VLOOKUP(AP179,'シフト記号表（従来型・ユニット型共通）'!$C$6:$L$47,10,FALSE))</f>
        <v/>
      </c>
      <c r="AQ180" s="1217" t="str">
        <f>IF(AQ179="","",VLOOKUP(AQ179,'シフト記号表（従来型・ユニット型共通）'!$C$6:$L$47,10,FALSE))</f>
        <v/>
      </c>
      <c r="AR180" s="1217" t="str">
        <f>IF(AR179="","",VLOOKUP(AR179,'シフト記号表（従来型・ユニット型共通）'!$C$6:$L$47,10,FALSE))</f>
        <v/>
      </c>
      <c r="AS180" s="1217" t="str">
        <f>IF(AS179="","",VLOOKUP(AS179,'シフト記号表（従来型・ユニット型共通）'!$C$6:$L$47,10,FALSE))</f>
        <v/>
      </c>
      <c r="AT180" s="1217" t="str">
        <f>IF(AT179="","",VLOOKUP(AT179,'シフト記号表（従来型・ユニット型共通）'!$C$6:$L$47,10,FALSE))</f>
        <v/>
      </c>
      <c r="AU180" s="1233" t="str">
        <f>IF(AU179="","",VLOOKUP(AU179,'シフト記号表（従来型・ユニット型共通）'!$C$6:$L$47,10,FALSE))</f>
        <v/>
      </c>
      <c r="AV180" s="1206" t="str">
        <f>IF(AV179="","",VLOOKUP(AV179,'シフト記号表（従来型・ユニット型共通）'!$C$6:$L$47,10,FALSE))</f>
        <v/>
      </c>
      <c r="AW180" s="1217" t="str">
        <f>IF(AW179="","",VLOOKUP(AW179,'シフト記号表（従来型・ユニット型共通）'!$C$6:$L$47,10,FALSE))</f>
        <v/>
      </c>
      <c r="AX180" s="1217" t="str">
        <f>IF(AX179="","",VLOOKUP(AX179,'シフト記号表（従来型・ユニット型共通）'!$C$6:$L$47,10,FALSE))</f>
        <v/>
      </c>
      <c r="AY180" s="1217" t="str">
        <f>IF(AY179="","",VLOOKUP(AY179,'シフト記号表（従来型・ユニット型共通）'!$C$6:$L$47,10,FALSE))</f>
        <v/>
      </c>
      <c r="AZ180" s="1217" t="str">
        <f>IF(AZ179="","",VLOOKUP(AZ179,'シフト記号表（従来型・ユニット型共通）'!$C$6:$L$47,10,FALSE))</f>
        <v/>
      </c>
      <c r="BA180" s="1217" t="str">
        <f>IF(BA179="","",VLOOKUP(BA179,'シフト記号表（従来型・ユニット型共通）'!$C$6:$L$47,10,FALSE))</f>
        <v/>
      </c>
      <c r="BB180" s="1233" t="str">
        <f>IF(BB179="","",VLOOKUP(BB179,'シフト記号表（従来型・ユニット型共通）'!$C$6:$L$47,10,FALSE))</f>
        <v/>
      </c>
      <c r="BC180" s="1206" t="str">
        <f>IF(BC179="","",VLOOKUP(BC179,'シフト記号表（従来型・ユニット型共通）'!$C$6:$L$47,10,FALSE))</f>
        <v/>
      </c>
      <c r="BD180" s="1217" t="str">
        <f>IF(BD179="","",VLOOKUP(BD179,'シフト記号表（従来型・ユニット型共通）'!$C$6:$L$47,10,FALSE))</f>
        <v/>
      </c>
      <c r="BE180" s="1217" t="str">
        <f>IF(BE179="","",VLOOKUP(BE179,'シフト記号表（従来型・ユニット型共通）'!$C$6:$L$47,10,FALSE))</f>
        <v/>
      </c>
      <c r="BF180" s="1269">
        <f>IF($BI$3="４週",SUM(AA180:BB180),IF($BI$3="暦月",SUM(AA180:BE180),""))</f>
        <v>0</v>
      </c>
      <c r="BG180" s="1278"/>
      <c r="BH180" s="1287">
        <f>IF($BI$3="４週",BF180/4,IF($BI$3="暦月",(BF180/($BI$8/7)),""))</f>
        <v>0</v>
      </c>
      <c r="BI180" s="1278"/>
      <c r="BJ180" s="1299"/>
      <c r="BK180" s="1306"/>
      <c r="BL180" s="1306"/>
      <c r="BM180" s="1306"/>
      <c r="BN180" s="1316"/>
    </row>
    <row r="181" spans="2:66" ht="20.25" customHeight="1">
      <c r="B181" s="1040">
        <f>B179+1</f>
        <v>83</v>
      </c>
      <c r="C181" s="1048"/>
      <c r="D181" s="1055"/>
      <c r="E181" s="1060"/>
      <c r="F181" s="1066"/>
      <c r="G181" s="1077"/>
      <c r="H181" s="1088"/>
      <c r="I181" s="1095"/>
      <c r="J181" s="1100"/>
      <c r="K181" s="1095"/>
      <c r="L181" s="1100"/>
      <c r="M181" s="1109"/>
      <c r="N181" s="1123"/>
      <c r="O181" s="1129"/>
      <c r="P181" s="1145"/>
      <c r="Q181" s="1145"/>
      <c r="R181" s="1088"/>
      <c r="S181" s="1152"/>
      <c r="T181" s="1157"/>
      <c r="U181" s="1157"/>
      <c r="V181" s="1157"/>
      <c r="W181" s="1168"/>
      <c r="X181" s="1178" t="s">
        <v>1147</v>
      </c>
      <c r="Y181" s="1185"/>
      <c r="Z181" s="1196"/>
      <c r="AA181" s="1207"/>
      <c r="AB181" s="1218"/>
      <c r="AC181" s="1218"/>
      <c r="AD181" s="1218"/>
      <c r="AE181" s="1218"/>
      <c r="AF181" s="1218"/>
      <c r="AG181" s="1234"/>
      <c r="AH181" s="1207"/>
      <c r="AI181" s="1218"/>
      <c r="AJ181" s="1218"/>
      <c r="AK181" s="1218"/>
      <c r="AL181" s="1218"/>
      <c r="AM181" s="1218"/>
      <c r="AN181" s="1234"/>
      <c r="AO181" s="1207"/>
      <c r="AP181" s="1218"/>
      <c r="AQ181" s="1218"/>
      <c r="AR181" s="1218"/>
      <c r="AS181" s="1218"/>
      <c r="AT181" s="1218"/>
      <c r="AU181" s="1234"/>
      <c r="AV181" s="1207"/>
      <c r="AW181" s="1218"/>
      <c r="AX181" s="1218"/>
      <c r="AY181" s="1218"/>
      <c r="AZ181" s="1218"/>
      <c r="BA181" s="1218"/>
      <c r="BB181" s="1234"/>
      <c r="BC181" s="1207"/>
      <c r="BD181" s="1218"/>
      <c r="BE181" s="1261"/>
      <c r="BF181" s="1268"/>
      <c r="BG181" s="1277"/>
      <c r="BH181" s="1286"/>
      <c r="BI181" s="1294"/>
      <c r="BJ181" s="1298"/>
      <c r="BK181" s="1305"/>
      <c r="BL181" s="1305"/>
      <c r="BM181" s="1305"/>
      <c r="BN181" s="1315"/>
    </row>
    <row r="182" spans="2:66" ht="20.25" customHeight="1">
      <c r="B182" s="1041"/>
      <c r="C182" s="1047"/>
      <c r="D182" s="1054"/>
      <c r="E182" s="1060"/>
      <c r="F182" s="1066"/>
      <c r="G182" s="1078"/>
      <c r="H182" s="1089"/>
      <c r="I182" s="1097"/>
      <c r="J182" s="1102">
        <f>G181</f>
        <v>0</v>
      </c>
      <c r="K182" s="1097"/>
      <c r="L182" s="1102">
        <f>M181</f>
        <v>0</v>
      </c>
      <c r="M182" s="1110"/>
      <c r="N182" s="1124"/>
      <c r="O182" s="1130"/>
      <c r="P182" s="1146"/>
      <c r="Q182" s="1146"/>
      <c r="R182" s="1089"/>
      <c r="S182" s="1152"/>
      <c r="T182" s="1157"/>
      <c r="U182" s="1157"/>
      <c r="V182" s="1157"/>
      <c r="W182" s="1168"/>
      <c r="X182" s="1177" t="s">
        <v>1148</v>
      </c>
      <c r="Y182" s="1184"/>
      <c r="Z182" s="1195"/>
      <c r="AA182" s="1206" t="str">
        <f>IF(AA181="","",VLOOKUP(AA181,'シフト記号表（従来型・ユニット型共通）'!$C$6:$L$47,10,FALSE))</f>
        <v/>
      </c>
      <c r="AB182" s="1217" t="str">
        <f>IF(AB181="","",VLOOKUP(AB181,'シフト記号表（従来型・ユニット型共通）'!$C$6:$L$47,10,FALSE))</f>
        <v/>
      </c>
      <c r="AC182" s="1217" t="str">
        <f>IF(AC181="","",VLOOKUP(AC181,'シフト記号表（従来型・ユニット型共通）'!$C$6:$L$47,10,FALSE))</f>
        <v/>
      </c>
      <c r="AD182" s="1217" t="str">
        <f>IF(AD181="","",VLOOKUP(AD181,'シフト記号表（従来型・ユニット型共通）'!$C$6:$L$47,10,FALSE))</f>
        <v/>
      </c>
      <c r="AE182" s="1217" t="str">
        <f>IF(AE181="","",VLOOKUP(AE181,'シフト記号表（従来型・ユニット型共通）'!$C$6:$L$47,10,FALSE))</f>
        <v/>
      </c>
      <c r="AF182" s="1217" t="str">
        <f>IF(AF181="","",VLOOKUP(AF181,'シフト記号表（従来型・ユニット型共通）'!$C$6:$L$47,10,FALSE))</f>
        <v/>
      </c>
      <c r="AG182" s="1233" t="str">
        <f>IF(AG181="","",VLOOKUP(AG181,'シフト記号表（従来型・ユニット型共通）'!$C$6:$L$47,10,FALSE))</f>
        <v/>
      </c>
      <c r="AH182" s="1206" t="str">
        <f>IF(AH181="","",VLOOKUP(AH181,'シフト記号表（従来型・ユニット型共通）'!$C$6:$L$47,10,FALSE))</f>
        <v/>
      </c>
      <c r="AI182" s="1217" t="str">
        <f>IF(AI181="","",VLOOKUP(AI181,'シフト記号表（従来型・ユニット型共通）'!$C$6:$L$47,10,FALSE))</f>
        <v/>
      </c>
      <c r="AJ182" s="1217" t="str">
        <f>IF(AJ181="","",VLOOKUP(AJ181,'シフト記号表（従来型・ユニット型共通）'!$C$6:$L$47,10,FALSE))</f>
        <v/>
      </c>
      <c r="AK182" s="1217" t="str">
        <f>IF(AK181="","",VLOOKUP(AK181,'シフト記号表（従来型・ユニット型共通）'!$C$6:$L$47,10,FALSE))</f>
        <v/>
      </c>
      <c r="AL182" s="1217" t="str">
        <f>IF(AL181="","",VLOOKUP(AL181,'シフト記号表（従来型・ユニット型共通）'!$C$6:$L$47,10,FALSE))</f>
        <v/>
      </c>
      <c r="AM182" s="1217" t="str">
        <f>IF(AM181="","",VLOOKUP(AM181,'シフト記号表（従来型・ユニット型共通）'!$C$6:$L$47,10,FALSE))</f>
        <v/>
      </c>
      <c r="AN182" s="1233" t="str">
        <f>IF(AN181="","",VLOOKUP(AN181,'シフト記号表（従来型・ユニット型共通）'!$C$6:$L$47,10,FALSE))</f>
        <v/>
      </c>
      <c r="AO182" s="1206" t="str">
        <f>IF(AO181="","",VLOOKUP(AO181,'シフト記号表（従来型・ユニット型共通）'!$C$6:$L$47,10,FALSE))</f>
        <v/>
      </c>
      <c r="AP182" s="1217" t="str">
        <f>IF(AP181="","",VLOOKUP(AP181,'シフト記号表（従来型・ユニット型共通）'!$C$6:$L$47,10,FALSE))</f>
        <v/>
      </c>
      <c r="AQ182" s="1217" t="str">
        <f>IF(AQ181="","",VLOOKUP(AQ181,'シフト記号表（従来型・ユニット型共通）'!$C$6:$L$47,10,FALSE))</f>
        <v/>
      </c>
      <c r="AR182" s="1217" t="str">
        <f>IF(AR181="","",VLOOKUP(AR181,'シフト記号表（従来型・ユニット型共通）'!$C$6:$L$47,10,FALSE))</f>
        <v/>
      </c>
      <c r="AS182" s="1217" t="str">
        <f>IF(AS181="","",VLOOKUP(AS181,'シフト記号表（従来型・ユニット型共通）'!$C$6:$L$47,10,FALSE))</f>
        <v/>
      </c>
      <c r="AT182" s="1217" t="str">
        <f>IF(AT181="","",VLOOKUP(AT181,'シフト記号表（従来型・ユニット型共通）'!$C$6:$L$47,10,FALSE))</f>
        <v/>
      </c>
      <c r="AU182" s="1233" t="str">
        <f>IF(AU181="","",VLOOKUP(AU181,'シフト記号表（従来型・ユニット型共通）'!$C$6:$L$47,10,FALSE))</f>
        <v/>
      </c>
      <c r="AV182" s="1206" t="str">
        <f>IF(AV181="","",VLOOKUP(AV181,'シフト記号表（従来型・ユニット型共通）'!$C$6:$L$47,10,FALSE))</f>
        <v/>
      </c>
      <c r="AW182" s="1217" t="str">
        <f>IF(AW181="","",VLOOKUP(AW181,'シフト記号表（従来型・ユニット型共通）'!$C$6:$L$47,10,FALSE))</f>
        <v/>
      </c>
      <c r="AX182" s="1217" t="str">
        <f>IF(AX181="","",VLOOKUP(AX181,'シフト記号表（従来型・ユニット型共通）'!$C$6:$L$47,10,FALSE))</f>
        <v/>
      </c>
      <c r="AY182" s="1217" t="str">
        <f>IF(AY181="","",VLOOKUP(AY181,'シフト記号表（従来型・ユニット型共通）'!$C$6:$L$47,10,FALSE))</f>
        <v/>
      </c>
      <c r="AZ182" s="1217" t="str">
        <f>IF(AZ181="","",VLOOKUP(AZ181,'シフト記号表（従来型・ユニット型共通）'!$C$6:$L$47,10,FALSE))</f>
        <v/>
      </c>
      <c r="BA182" s="1217" t="str">
        <f>IF(BA181="","",VLOOKUP(BA181,'シフト記号表（従来型・ユニット型共通）'!$C$6:$L$47,10,FALSE))</f>
        <v/>
      </c>
      <c r="BB182" s="1233" t="str">
        <f>IF(BB181="","",VLOOKUP(BB181,'シフト記号表（従来型・ユニット型共通）'!$C$6:$L$47,10,FALSE))</f>
        <v/>
      </c>
      <c r="BC182" s="1206" t="str">
        <f>IF(BC181="","",VLOOKUP(BC181,'シフト記号表（従来型・ユニット型共通）'!$C$6:$L$47,10,FALSE))</f>
        <v/>
      </c>
      <c r="BD182" s="1217" t="str">
        <f>IF(BD181="","",VLOOKUP(BD181,'シフト記号表（従来型・ユニット型共通）'!$C$6:$L$47,10,FALSE))</f>
        <v/>
      </c>
      <c r="BE182" s="1217" t="str">
        <f>IF(BE181="","",VLOOKUP(BE181,'シフト記号表（従来型・ユニット型共通）'!$C$6:$L$47,10,FALSE))</f>
        <v/>
      </c>
      <c r="BF182" s="1269">
        <f>IF($BI$3="４週",SUM(AA182:BB182),IF($BI$3="暦月",SUM(AA182:BE182),""))</f>
        <v>0</v>
      </c>
      <c r="BG182" s="1278"/>
      <c r="BH182" s="1287">
        <f>IF($BI$3="４週",BF182/4,IF($BI$3="暦月",(BF182/($BI$8/7)),""))</f>
        <v>0</v>
      </c>
      <c r="BI182" s="1278"/>
      <c r="BJ182" s="1299"/>
      <c r="BK182" s="1306"/>
      <c r="BL182" s="1306"/>
      <c r="BM182" s="1306"/>
      <c r="BN182" s="1316"/>
    </row>
    <row r="183" spans="2:66" ht="20.25" customHeight="1">
      <c r="B183" s="1040">
        <f>B181+1</f>
        <v>84</v>
      </c>
      <c r="C183" s="1048"/>
      <c r="D183" s="1055"/>
      <c r="E183" s="1060"/>
      <c r="F183" s="1066"/>
      <c r="G183" s="1077"/>
      <c r="H183" s="1088"/>
      <c r="I183" s="1095"/>
      <c r="J183" s="1100"/>
      <c r="K183" s="1095"/>
      <c r="L183" s="1100"/>
      <c r="M183" s="1109"/>
      <c r="N183" s="1123"/>
      <c r="O183" s="1129"/>
      <c r="P183" s="1145"/>
      <c r="Q183" s="1145"/>
      <c r="R183" s="1088"/>
      <c r="S183" s="1152"/>
      <c r="T183" s="1157"/>
      <c r="U183" s="1157"/>
      <c r="V183" s="1157"/>
      <c r="W183" s="1168"/>
      <c r="X183" s="1178" t="s">
        <v>1147</v>
      </c>
      <c r="Y183" s="1185"/>
      <c r="Z183" s="1196"/>
      <c r="AA183" s="1207"/>
      <c r="AB183" s="1218"/>
      <c r="AC183" s="1218"/>
      <c r="AD183" s="1218"/>
      <c r="AE183" s="1218"/>
      <c r="AF183" s="1218"/>
      <c r="AG183" s="1234"/>
      <c r="AH183" s="1207"/>
      <c r="AI183" s="1218"/>
      <c r="AJ183" s="1218"/>
      <c r="AK183" s="1218"/>
      <c r="AL183" s="1218"/>
      <c r="AM183" s="1218"/>
      <c r="AN183" s="1234"/>
      <c r="AO183" s="1207"/>
      <c r="AP183" s="1218"/>
      <c r="AQ183" s="1218"/>
      <c r="AR183" s="1218"/>
      <c r="AS183" s="1218"/>
      <c r="AT183" s="1218"/>
      <c r="AU183" s="1234"/>
      <c r="AV183" s="1207"/>
      <c r="AW183" s="1218"/>
      <c r="AX183" s="1218"/>
      <c r="AY183" s="1218"/>
      <c r="AZ183" s="1218"/>
      <c r="BA183" s="1218"/>
      <c r="BB183" s="1234"/>
      <c r="BC183" s="1207"/>
      <c r="BD183" s="1218"/>
      <c r="BE183" s="1261"/>
      <c r="BF183" s="1268"/>
      <c r="BG183" s="1277"/>
      <c r="BH183" s="1286"/>
      <c r="BI183" s="1294"/>
      <c r="BJ183" s="1298"/>
      <c r="BK183" s="1305"/>
      <c r="BL183" s="1305"/>
      <c r="BM183" s="1305"/>
      <c r="BN183" s="1315"/>
    </row>
    <row r="184" spans="2:66" ht="20.25" customHeight="1">
      <c r="B184" s="1041"/>
      <c r="C184" s="1047"/>
      <c r="D184" s="1054"/>
      <c r="E184" s="1060"/>
      <c r="F184" s="1066"/>
      <c r="G184" s="1078"/>
      <c r="H184" s="1089"/>
      <c r="I184" s="1097"/>
      <c r="J184" s="1102">
        <f>G183</f>
        <v>0</v>
      </c>
      <c r="K184" s="1097"/>
      <c r="L184" s="1102">
        <f>M183</f>
        <v>0</v>
      </c>
      <c r="M184" s="1110"/>
      <c r="N184" s="1124"/>
      <c r="O184" s="1130"/>
      <c r="P184" s="1146"/>
      <c r="Q184" s="1146"/>
      <c r="R184" s="1089"/>
      <c r="S184" s="1152"/>
      <c r="T184" s="1157"/>
      <c r="U184" s="1157"/>
      <c r="V184" s="1157"/>
      <c r="W184" s="1168"/>
      <c r="X184" s="1177" t="s">
        <v>1148</v>
      </c>
      <c r="Y184" s="1184"/>
      <c r="Z184" s="1195"/>
      <c r="AA184" s="1206" t="str">
        <f>IF(AA183="","",VLOOKUP(AA183,'シフト記号表（従来型・ユニット型共通）'!$C$6:$L$47,10,FALSE))</f>
        <v/>
      </c>
      <c r="AB184" s="1217" t="str">
        <f>IF(AB183="","",VLOOKUP(AB183,'シフト記号表（従来型・ユニット型共通）'!$C$6:$L$47,10,FALSE))</f>
        <v/>
      </c>
      <c r="AC184" s="1217" t="str">
        <f>IF(AC183="","",VLOOKUP(AC183,'シフト記号表（従来型・ユニット型共通）'!$C$6:$L$47,10,FALSE))</f>
        <v/>
      </c>
      <c r="AD184" s="1217" t="str">
        <f>IF(AD183="","",VLOOKUP(AD183,'シフト記号表（従来型・ユニット型共通）'!$C$6:$L$47,10,FALSE))</f>
        <v/>
      </c>
      <c r="AE184" s="1217" t="str">
        <f>IF(AE183="","",VLOOKUP(AE183,'シフト記号表（従来型・ユニット型共通）'!$C$6:$L$47,10,FALSE))</f>
        <v/>
      </c>
      <c r="AF184" s="1217" t="str">
        <f>IF(AF183="","",VLOOKUP(AF183,'シフト記号表（従来型・ユニット型共通）'!$C$6:$L$47,10,FALSE))</f>
        <v/>
      </c>
      <c r="AG184" s="1233" t="str">
        <f>IF(AG183="","",VLOOKUP(AG183,'シフト記号表（従来型・ユニット型共通）'!$C$6:$L$47,10,FALSE))</f>
        <v/>
      </c>
      <c r="AH184" s="1206" t="str">
        <f>IF(AH183="","",VLOOKUP(AH183,'シフト記号表（従来型・ユニット型共通）'!$C$6:$L$47,10,FALSE))</f>
        <v/>
      </c>
      <c r="AI184" s="1217" t="str">
        <f>IF(AI183="","",VLOOKUP(AI183,'シフト記号表（従来型・ユニット型共通）'!$C$6:$L$47,10,FALSE))</f>
        <v/>
      </c>
      <c r="AJ184" s="1217" t="str">
        <f>IF(AJ183="","",VLOOKUP(AJ183,'シフト記号表（従来型・ユニット型共通）'!$C$6:$L$47,10,FALSE))</f>
        <v/>
      </c>
      <c r="AK184" s="1217" t="str">
        <f>IF(AK183="","",VLOOKUP(AK183,'シフト記号表（従来型・ユニット型共通）'!$C$6:$L$47,10,FALSE))</f>
        <v/>
      </c>
      <c r="AL184" s="1217" t="str">
        <f>IF(AL183="","",VLOOKUP(AL183,'シフト記号表（従来型・ユニット型共通）'!$C$6:$L$47,10,FALSE))</f>
        <v/>
      </c>
      <c r="AM184" s="1217" t="str">
        <f>IF(AM183="","",VLOOKUP(AM183,'シフト記号表（従来型・ユニット型共通）'!$C$6:$L$47,10,FALSE))</f>
        <v/>
      </c>
      <c r="AN184" s="1233" t="str">
        <f>IF(AN183="","",VLOOKUP(AN183,'シフト記号表（従来型・ユニット型共通）'!$C$6:$L$47,10,FALSE))</f>
        <v/>
      </c>
      <c r="AO184" s="1206" t="str">
        <f>IF(AO183="","",VLOOKUP(AO183,'シフト記号表（従来型・ユニット型共通）'!$C$6:$L$47,10,FALSE))</f>
        <v/>
      </c>
      <c r="AP184" s="1217" t="str">
        <f>IF(AP183="","",VLOOKUP(AP183,'シフト記号表（従来型・ユニット型共通）'!$C$6:$L$47,10,FALSE))</f>
        <v/>
      </c>
      <c r="AQ184" s="1217" t="str">
        <f>IF(AQ183="","",VLOOKUP(AQ183,'シフト記号表（従来型・ユニット型共通）'!$C$6:$L$47,10,FALSE))</f>
        <v/>
      </c>
      <c r="AR184" s="1217" t="str">
        <f>IF(AR183="","",VLOOKUP(AR183,'シフト記号表（従来型・ユニット型共通）'!$C$6:$L$47,10,FALSE))</f>
        <v/>
      </c>
      <c r="AS184" s="1217" t="str">
        <f>IF(AS183="","",VLOOKUP(AS183,'シフト記号表（従来型・ユニット型共通）'!$C$6:$L$47,10,FALSE))</f>
        <v/>
      </c>
      <c r="AT184" s="1217" t="str">
        <f>IF(AT183="","",VLOOKUP(AT183,'シフト記号表（従来型・ユニット型共通）'!$C$6:$L$47,10,FALSE))</f>
        <v/>
      </c>
      <c r="AU184" s="1233" t="str">
        <f>IF(AU183="","",VLOOKUP(AU183,'シフト記号表（従来型・ユニット型共通）'!$C$6:$L$47,10,FALSE))</f>
        <v/>
      </c>
      <c r="AV184" s="1206" t="str">
        <f>IF(AV183="","",VLOOKUP(AV183,'シフト記号表（従来型・ユニット型共通）'!$C$6:$L$47,10,FALSE))</f>
        <v/>
      </c>
      <c r="AW184" s="1217" t="str">
        <f>IF(AW183="","",VLOOKUP(AW183,'シフト記号表（従来型・ユニット型共通）'!$C$6:$L$47,10,FALSE))</f>
        <v/>
      </c>
      <c r="AX184" s="1217" t="str">
        <f>IF(AX183="","",VLOOKUP(AX183,'シフト記号表（従来型・ユニット型共通）'!$C$6:$L$47,10,FALSE))</f>
        <v/>
      </c>
      <c r="AY184" s="1217" t="str">
        <f>IF(AY183="","",VLOOKUP(AY183,'シフト記号表（従来型・ユニット型共通）'!$C$6:$L$47,10,FALSE))</f>
        <v/>
      </c>
      <c r="AZ184" s="1217" t="str">
        <f>IF(AZ183="","",VLOOKUP(AZ183,'シフト記号表（従来型・ユニット型共通）'!$C$6:$L$47,10,FALSE))</f>
        <v/>
      </c>
      <c r="BA184" s="1217" t="str">
        <f>IF(BA183="","",VLOOKUP(BA183,'シフト記号表（従来型・ユニット型共通）'!$C$6:$L$47,10,FALSE))</f>
        <v/>
      </c>
      <c r="BB184" s="1233" t="str">
        <f>IF(BB183="","",VLOOKUP(BB183,'シフト記号表（従来型・ユニット型共通）'!$C$6:$L$47,10,FALSE))</f>
        <v/>
      </c>
      <c r="BC184" s="1206" t="str">
        <f>IF(BC183="","",VLOOKUP(BC183,'シフト記号表（従来型・ユニット型共通）'!$C$6:$L$47,10,FALSE))</f>
        <v/>
      </c>
      <c r="BD184" s="1217" t="str">
        <f>IF(BD183="","",VLOOKUP(BD183,'シフト記号表（従来型・ユニット型共通）'!$C$6:$L$47,10,FALSE))</f>
        <v/>
      </c>
      <c r="BE184" s="1217" t="str">
        <f>IF(BE183="","",VLOOKUP(BE183,'シフト記号表（従来型・ユニット型共通）'!$C$6:$L$47,10,FALSE))</f>
        <v/>
      </c>
      <c r="BF184" s="1269">
        <f>IF($BI$3="４週",SUM(AA184:BB184),IF($BI$3="暦月",SUM(AA184:BE184),""))</f>
        <v>0</v>
      </c>
      <c r="BG184" s="1278"/>
      <c r="BH184" s="1287">
        <f>IF($BI$3="４週",BF184/4,IF($BI$3="暦月",(BF184/($BI$8/7)),""))</f>
        <v>0</v>
      </c>
      <c r="BI184" s="1278"/>
      <c r="BJ184" s="1299"/>
      <c r="BK184" s="1306"/>
      <c r="BL184" s="1306"/>
      <c r="BM184" s="1306"/>
      <c r="BN184" s="1316"/>
    </row>
    <row r="185" spans="2:66" ht="20.25" customHeight="1">
      <c r="B185" s="1040">
        <f>B183+1</f>
        <v>85</v>
      </c>
      <c r="C185" s="1048"/>
      <c r="D185" s="1055"/>
      <c r="E185" s="1060"/>
      <c r="F185" s="1066"/>
      <c r="G185" s="1077"/>
      <c r="H185" s="1088"/>
      <c r="I185" s="1095"/>
      <c r="J185" s="1100"/>
      <c r="K185" s="1095"/>
      <c r="L185" s="1100"/>
      <c r="M185" s="1109"/>
      <c r="N185" s="1123"/>
      <c r="O185" s="1129"/>
      <c r="P185" s="1145"/>
      <c r="Q185" s="1145"/>
      <c r="R185" s="1088"/>
      <c r="S185" s="1152"/>
      <c r="T185" s="1157"/>
      <c r="U185" s="1157"/>
      <c r="V185" s="1157"/>
      <c r="W185" s="1168"/>
      <c r="X185" s="1178" t="s">
        <v>1147</v>
      </c>
      <c r="Y185" s="1185"/>
      <c r="Z185" s="1196"/>
      <c r="AA185" s="1207"/>
      <c r="AB185" s="1218"/>
      <c r="AC185" s="1218"/>
      <c r="AD185" s="1218"/>
      <c r="AE185" s="1218"/>
      <c r="AF185" s="1218"/>
      <c r="AG185" s="1234"/>
      <c r="AH185" s="1207"/>
      <c r="AI185" s="1218"/>
      <c r="AJ185" s="1218"/>
      <c r="AK185" s="1218"/>
      <c r="AL185" s="1218"/>
      <c r="AM185" s="1218"/>
      <c r="AN185" s="1234"/>
      <c r="AO185" s="1207"/>
      <c r="AP185" s="1218"/>
      <c r="AQ185" s="1218"/>
      <c r="AR185" s="1218"/>
      <c r="AS185" s="1218"/>
      <c r="AT185" s="1218"/>
      <c r="AU185" s="1234"/>
      <c r="AV185" s="1207"/>
      <c r="AW185" s="1218"/>
      <c r="AX185" s="1218"/>
      <c r="AY185" s="1218"/>
      <c r="AZ185" s="1218"/>
      <c r="BA185" s="1218"/>
      <c r="BB185" s="1234"/>
      <c r="BC185" s="1207"/>
      <c r="BD185" s="1218"/>
      <c r="BE185" s="1261"/>
      <c r="BF185" s="1268"/>
      <c r="BG185" s="1277"/>
      <c r="BH185" s="1286"/>
      <c r="BI185" s="1294"/>
      <c r="BJ185" s="1298"/>
      <c r="BK185" s="1305"/>
      <c r="BL185" s="1305"/>
      <c r="BM185" s="1305"/>
      <c r="BN185" s="1315"/>
    </row>
    <row r="186" spans="2:66" ht="20.25" customHeight="1">
      <c r="B186" s="1041"/>
      <c r="C186" s="1047"/>
      <c r="D186" s="1054"/>
      <c r="E186" s="1060"/>
      <c r="F186" s="1066"/>
      <c r="G186" s="1078"/>
      <c r="H186" s="1089"/>
      <c r="I186" s="1097"/>
      <c r="J186" s="1102">
        <f>G185</f>
        <v>0</v>
      </c>
      <c r="K186" s="1097"/>
      <c r="L186" s="1102">
        <f>M185</f>
        <v>0</v>
      </c>
      <c r="M186" s="1110"/>
      <c r="N186" s="1124"/>
      <c r="O186" s="1130"/>
      <c r="P186" s="1146"/>
      <c r="Q186" s="1146"/>
      <c r="R186" s="1089"/>
      <c r="S186" s="1152"/>
      <c r="T186" s="1157"/>
      <c r="U186" s="1157"/>
      <c r="V186" s="1157"/>
      <c r="W186" s="1168"/>
      <c r="X186" s="1177" t="s">
        <v>1148</v>
      </c>
      <c r="Y186" s="1184"/>
      <c r="Z186" s="1195"/>
      <c r="AA186" s="1206" t="str">
        <f>IF(AA185="","",VLOOKUP(AA185,'シフト記号表（従来型・ユニット型共通）'!$C$6:$L$47,10,FALSE))</f>
        <v/>
      </c>
      <c r="AB186" s="1217" t="str">
        <f>IF(AB185="","",VLOOKUP(AB185,'シフト記号表（従来型・ユニット型共通）'!$C$6:$L$47,10,FALSE))</f>
        <v/>
      </c>
      <c r="AC186" s="1217" t="str">
        <f>IF(AC185="","",VLOOKUP(AC185,'シフト記号表（従来型・ユニット型共通）'!$C$6:$L$47,10,FALSE))</f>
        <v/>
      </c>
      <c r="AD186" s="1217" t="str">
        <f>IF(AD185="","",VLOOKUP(AD185,'シフト記号表（従来型・ユニット型共通）'!$C$6:$L$47,10,FALSE))</f>
        <v/>
      </c>
      <c r="AE186" s="1217" t="str">
        <f>IF(AE185="","",VLOOKUP(AE185,'シフト記号表（従来型・ユニット型共通）'!$C$6:$L$47,10,FALSE))</f>
        <v/>
      </c>
      <c r="AF186" s="1217" t="str">
        <f>IF(AF185="","",VLOOKUP(AF185,'シフト記号表（従来型・ユニット型共通）'!$C$6:$L$47,10,FALSE))</f>
        <v/>
      </c>
      <c r="AG186" s="1233" t="str">
        <f>IF(AG185="","",VLOOKUP(AG185,'シフト記号表（従来型・ユニット型共通）'!$C$6:$L$47,10,FALSE))</f>
        <v/>
      </c>
      <c r="AH186" s="1206" t="str">
        <f>IF(AH185="","",VLOOKUP(AH185,'シフト記号表（従来型・ユニット型共通）'!$C$6:$L$47,10,FALSE))</f>
        <v/>
      </c>
      <c r="AI186" s="1217" t="str">
        <f>IF(AI185="","",VLOOKUP(AI185,'シフト記号表（従来型・ユニット型共通）'!$C$6:$L$47,10,FALSE))</f>
        <v/>
      </c>
      <c r="AJ186" s="1217" t="str">
        <f>IF(AJ185="","",VLOOKUP(AJ185,'シフト記号表（従来型・ユニット型共通）'!$C$6:$L$47,10,FALSE))</f>
        <v/>
      </c>
      <c r="AK186" s="1217" t="str">
        <f>IF(AK185="","",VLOOKUP(AK185,'シフト記号表（従来型・ユニット型共通）'!$C$6:$L$47,10,FALSE))</f>
        <v/>
      </c>
      <c r="AL186" s="1217" t="str">
        <f>IF(AL185="","",VLOOKUP(AL185,'シフト記号表（従来型・ユニット型共通）'!$C$6:$L$47,10,FALSE))</f>
        <v/>
      </c>
      <c r="AM186" s="1217" t="str">
        <f>IF(AM185="","",VLOOKUP(AM185,'シフト記号表（従来型・ユニット型共通）'!$C$6:$L$47,10,FALSE))</f>
        <v/>
      </c>
      <c r="AN186" s="1233" t="str">
        <f>IF(AN185="","",VLOOKUP(AN185,'シフト記号表（従来型・ユニット型共通）'!$C$6:$L$47,10,FALSE))</f>
        <v/>
      </c>
      <c r="AO186" s="1206" t="str">
        <f>IF(AO185="","",VLOOKUP(AO185,'シフト記号表（従来型・ユニット型共通）'!$C$6:$L$47,10,FALSE))</f>
        <v/>
      </c>
      <c r="AP186" s="1217" t="str">
        <f>IF(AP185="","",VLOOKUP(AP185,'シフト記号表（従来型・ユニット型共通）'!$C$6:$L$47,10,FALSE))</f>
        <v/>
      </c>
      <c r="AQ186" s="1217" t="str">
        <f>IF(AQ185="","",VLOOKUP(AQ185,'シフト記号表（従来型・ユニット型共通）'!$C$6:$L$47,10,FALSE))</f>
        <v/>
      </c>
      <c r="AR186" s="1217" t="str">
        <f>IF(AR185="","",VLOOKUP(AR185,'シフト記号表（従来型・ユニット型共通）'!$C$6:$L$47,10,FALSE))</f>
        <v/>
      </c>
      <c r="AS186" s="1217" t="str">
        <f>IF(AS185="","",VLOOKUP(AS185,'シフト記号表（従来型・ユニット型共通）'!$C$6:$L$47,10,FALSE))</f>
        <v/>
      </c>
      <c r="AT186" s="1217" t="str">
        <f>IF(AT185="","",VLOOKUP(AT185,'シフト記号表（従来型・ユニット型共通）'!$C$6:$L$47,10,FALSE))</f>
        <v/>
      </c>
      <c r="AU186" s="1233" t="str">
        <f>IF(AU185="","",VLOOKUP(AU185,'シフト記号表（従来型・ユニット型共通）'!$C$6:$L$47,10,FALSE))</f>
        <v/>
      </c>
      <c r="AV186" s="1206" t="str">
        <f>IF(AV185="","",VLOOKUP(AV185,'シフト記号表（従来型・ユニット型共通）'!$C$6:$L$47,10,FALSE))</f>
        <v/>
      </c>
      <c r="AW186" s="1217" t="str">
        <f>IF(AW185="","",VLOOKUP(AW185,'シフト記号表（従来型・ユニット型共通）'!$C$6:$L$47,10,FALSE))</f>
        <v/>
      </c>
      <c r="AX186" s="1217" t="str">
        <f>IF(AX185="","",VLOOKUP(AX185,'シフト記号表（従来型・ユニット型共通）'!$C$6:$L$47,10,FALSE))</f>
        <v/>
      </c>
      <c r="AY186" s="1217" t="str">
        <f>IF(AY185="","",VLOOKUP(AY185,'シフト記号表（従来型・ユニット型共通）'!$C$6:$L$47,10,FALSE))</f>
        <v/>
      </c>
      <c r="AZ186" s="1217" t="str">
        <f>IF(AZ185="","",VLOOKUP(AZ185,'シフト記号表（従来型・ユニット型共通）'!$C$6:$L$47,10,FALSE))</f>
        <v/>
      </c>
      <c r="BA186" s="1217" t="str">
        <f>IF(BA185="","",VLOOKUP(BA185,'シフト記号表（従来型・ユニット型共通）'!$C$6:$L$47,10,FALSE))</f>
        <v/>
      </c>
      <c r="BB186" s="1233" t="str">
        <f>IF(BB185="","",VLOOKUP(BB185,'シフト記号表（従来型・ユニット型共通）'!$C$6:$L$47,10,FALSE))</f>
        <v/>
      </c>
      <c r="BC186" s="1206" t="str">
        <f>IF(BC185="","",VLOOKUP(BC185,'シフト記号表（従来型・ユニット型共通）'!$C$6:$L$47,10,FALSE))</f>
        <v/>
      </c>
      <c r="BD186" s="1217" t="str">
        <f>IF(BD185="","",VLOOKUP(BD185,'シフト記号表（従来型・ユニット型共通）'!$C$6:$L$47,10,FALSE))</f>
        <v/>
      </c>
      <c r="BE186" s="1217" t="str">
        <f>IF(BE185="","",VLOOKUP(BE185,'シフト記号表（従来型・ユニット型共通）'!$C$6:$L$47,10,FALSE))</f>
        <v/>
      </c>
      <c r="BF186" s="1269">
        <f>IF($BI$3="４週",SUM(AA186:BB186),IF($BI$3="暦月",SUM(AA186:BE186),""))</f>
        <v>0</v>
      </c>
      <c r="BG186" s="1278"/>
      <c r="BH186" s="1287">
        <f>IF($BI$3="４週",BF186/4,IF($BI$3="暦月",(BF186/($BI$8/7)),""))</f>
        <v>0</v>
      </c>
      <c r="BI186" s="1278"/>
      <c r="BJ186" s="1299"/>
      <c r="BK186" s="1306"/>
      <c r="BL186" s="1306"/>
      <c r="BM186" s="1306"/>
      <c r="BN186" s="1316"/>
    </row>
    <row r="187" spans="2:66" ht="20.25" customHeight="1">
      <c r="B187" s="1040">
        <f>B185+1</f>
        <v>86</v>
      </c>
      <c r="C187" s="1048"/>
      <c r="D187" s="1055"/>
      <c r="E187" s="1060"/>
      <c r="F187" s="1066"/>
      <c r="G187" s="1077"/>
      <c r="H187" s="1088"/>
      <c r="I187" s="1095"/>
      <c r="J187" s="1100"/>
      <c r="K187" s="1095"/>
      <c r="L187" s="1100"/>
      <c r="M187" s="1109"/>
      <c r="N187" s="1123"/>
      <c r="O187" s="1129"/>
      <c r="P187" s="1145"/>
      <c r="Q187" s="1145"/>
      <c r="R187" s="1088"/>
      <c r="S187" s="1152"/>
      <c r="T187" s="1157"/>
      <c r="U187" s="1157"/>
      <c r="V187" s="1157"/>
      <c r="W187" s="1168"/>
      <c r="X187" s="1178" t="s">
        <v>1147</v>
      </c>
      <c r="Y187" s="1185"/>
      <c r="Z187" s="1196"/>
      <c r="AA187" s="1207"/>
      <c r="AB187" s="1218"/>
      <c r="AC187" s="1218"/>
      <c r="AD187" s="1218"/>
      <c r="AE187" s="1218"/>
      <c r="AF187" s="1218"/>
      <c r="AG187" s="1234"/>
      <c r="AH187" s="1207"/>
      <c r="AI187" s="1218"/>
      <c r="AJ187" s="1218"/>
      <c r="AK187" s="1218"/>
      <c r="AL187" s="1218"/>
      <c r="AM187" s="1218"/>
      <c r="AN187" s="1234"/>
      <c r="AO187" s="1207"/>
      <c r="AP187" s="1218"/>
      <c r="AQ187" s="1218"/>
      <c r="AR187" s="1218"/>
      <c r="AS187" s="1218"/>
      <c r="AT187" s="1218"/>
      <c r="AU187" s="1234"/>
      <c r="AV187" s="1207"/>
      <c r="AW187" s="1218"/>
      <c r="AX187" s="1218"/>
      <c r="AY187" s="1218"/>
      <c r="AZ187" s="1218"/>
      <c r="BA187" s="1218"/>
      <c r="BB187" s="1234"/>
      <c r="BC187" s="1207"/>
      <c r="BD187" s="1218"/>
      <c r="BE187" s="1261"/>
      <c r="BF187" s="1268"/>
      <c r="BG187" s="1277"/>
      <c r="BH187" s="1286"/>
      <c r="BI187" s="1294"/>
      <c r="BJ187" s="1298"/>
      <c r="BK187" s="1305"/>
      <c r="BL187" s="1305"/>
      <c r="BM187" s="1305"/>
      <c r="BN187" s="1315"/>
    </row>
    <row r="188" spans="2:66" ht="20.25" customHeight="1">
      <c r="B188" s="1041"/>
      <c r="C188" s="1047"/>
      <c r="D188" s="1054"/>
      <c r="E188" s="1060"/>
      <c r="F188" s="1066"/>
      <c r="G188" s="1078"/>
      <c r="H188" s="1089"/>
      <c r="I188" s="1097"/>
      <c r="J188" s="1102">
        <f>G187</f>
        <v>0</v>
      </c>
      <c r="K188" s="1097"/>
      <c r="L188" s="1102">
        <f>M187</f>
        <v>0</v>
      </c>
      <c r="M188" s="1110"/>
      <c r="N188" s="1124"/>
      <c r="O188" s="1130"/>
      <c r="P188" s="1146"/>
      <c r="Q188" s="1146"/>
      <c r="R188" s="1089"/>
      <c r="S188" s="1152"/>
      <c r="T188" s="1157"/>
      <c r="U188" s="1157"/>
      <c r="V188" s="1157"/>
      <c r="W188" s="1168"/>
      <c r="X188" s="1177" t="s">
        <v>1148</v>
      </c>
      <c r="Y188" s="1184"/>
      <c r="Z188" s="1195"/>
      <c r="AA188" s="1206" t="str">
        <f>IF(AA187="","",VLOOKUP(AA187,'シフト記号表（従来型・ユニット型共通）'!$C$6:$L$47,10,FALSE))</f>
        <v/>
      </c>
      <c r="AB188" s="1217" t="str">
        <f>IF(AB187="","",VLOOKUP(AB187,'シフト記号表（従来型・ユニット型共通）'!$C$6:$L$47,10,FALSE))</f>
        <v/>
      </c>
      <c r="AC188" s="1217" t="str">
        <f>IF(AC187="","",VLOOKUP(AC187,'シフト記号表（従来型・ユニット型共通）'!$C$6:$L$47,10,FALSE))</f>
        <v/>
      </c>
      <c r="AD188" s="1217" t="str">
        <f>IF(AD187="","",VLOOKUP(AD187,'シフト記号表（従来型・ユニット型共通）'!$C$6:$L$47,10,FALSE))</f>
        <v/>
      </c>
      <c r="AE188" s="1217" t="str">
        <f>IF(AE187="","",VLOOKUP(AE187,'シフト記号表（従来型・ユニット型共通）'!$C$6:$L$47,10,FALSE))</f>
        <v/>
      </c>
      <c r="AF188" s="1217" t="str">
        <f>IF(AF187="","",VLOOKUP(AF187,'シフト記号表（従来型・ユニット型共通）'!$C$6:$L$47,10,FALSE))</f>
        <v/>
      </c>
      <c r="AG188" s="1233" t="str">
        <f>IF(AG187="","",VLOOKUP(AG187,'シフト記号表（従来型・ユニット型共通）'!$C$6:$L$47,10,FALSE))</f>
        <v/>
      </c>
      <c r="AH188" s="1206" t="str">
        <f>IF(AH187="","",VLOOKUP(AH187,'シフト記号表（従来型・ユニット型共通）'!$C$6:$L$47,10,FALSE))</f>
        <v/>
      </c>
      <c r="AI188" s="1217" t="str">
        <f>IF(AI187="","",VLOOKUP(AI187,'シフト記号表（従来型・ユニット型共通）'!$C$6:$L$47,10,FALSE))</f>
        <v/>
      </c>
      <c r="AJ188" s="1217" t="str">
        <f>IF(AJ187="","",VLOOKUP(AJ187,'シフト記号表（従来型・ユニット型共通）'!$C$6:$L$47,10,FALSE))</f>
        <v/>
      </c>
      <c r="AK188" s="1217" t="str">
        <f>IF(AK187="","",VLOOKUP(AK187,'シフト記号表（従来型・ユニット型共通）'!$C$6:$L$47,10,FALSE))</f>
        <v/>
      </c>
      <c r="AL188" s="1217" t="str">
        <f>IF(AL187="","",VLOOKUP(AL187,'シフト記号表（従来型・ユニット型共通）'!$C$6:$L$47,10,FALSE))</f>
        <v/>
      </c>
      <c r="AM188" s="1217" t="str">
        <f>IF(AM187="","",VLOOKUP(AM187,'シフト記号表（従来型・ユニット型共通）'!$C$6:$L$47,10,FALSE))</f>
        <v/>
      </c>
      <c r="AN188" s="1233" t="str">
        <f>IF(AN187="","",VLOOKUP(AN187,'シフト記号表（従来型・ユニット型共通）'!$C$6:$L$47,10,FALSE))</f>
        <v/>
      </c>
      <c r="AO188" s="1206" t="str">
        <f>IF(AO187="","",VLOOKUP(AO187,'シフト記号表（従来型・ユニット型共通）'!$C$6:$L$47,10,FALSE))</f>
        <v/>
      </c>
      <c r="AP188" s="1217" t="str">
        <f>IF(AP187="","",VLOOKUP(AP187,'シフト記号表（従来型・ユニット型共通）'!$C$6:$L$47,10,FALSE))</f>
        <v/>
      </c>
      <c r="AQ188" s="1217" t="str">
        <f>IF(AQ187="","",VLOOKUP(AQ187,'シフト記号表（従来型・ユニット型共通）'!$C$6:$L$47,10,FALSE))</f>
        <v/>
      </c>
      <c r="AR188" s="1217" t="str">
        <f>IF(AR187="","",VLOOKUP(AR187,'シフト記号表（従来型・ユニット型共通）'!$C$6:$L$47,10,FALSE))</f>
        <v/>
      </c>
      <c r="AS188" s="1217" t="str">
        <f>IF(AS187="","",VLOOKUP(AS187,'シフト記号表（従来型・ユニット型共通）'!$C$6:$L$47,10,FALSE))</f>
        <v/>
      </c>
      <c r="AT188" s="1217" t="str">
        <f>IF(AT187="","",VLOOKUP(AT187,'シフト記号表（従来型・ユニット型共通）'!$C$6:$L$47,10,FALSE))</f>
        <v/>
      </c>
      <c r="AU188" s="1233" t="str">
        <f>IF(AU187="","",VLOOKUP(AU187,'シフト記号表（従来型・ユニット型共通）'!$C$6:$L$47,10,FALSE))</f>
        <v/>
      </c>
      <c r="AV188" s="1206" t="str">
        <f>IF(AV187="","",VLOOKUP(AV187,'シフト記号表（従来型・ユニット型共通）'!$C$6:$L$47,10,FALSE))</f>
        <v/>
      </c>
      <c r="AW188" s="1217" t="str">
        <f>IF(AW187="","",VLOOKUP(AW187,'シフト記号表（従来型・ユニット型共通）'!$C$6:$L$47,10,FALSE))</f>
        <v/>
      </c>
      <c r="AX188" s="1217" t="str">
        <f>IF(AX187="","",VLOOKUP(AX187,'シフト記号表（従来型・ユニット型共通）'!$C$6:$L$47,10,FALSE))</f>
        <v/>
      </c>
      <c r="AY188" s="1217" t="str">
        <f>IF(AY187="","",VLOOKUP(AY187,'シフト記号表（従来型・ユニット型共通）'!$C$6:$L$47,10,FALSE))</f>
        <v/>
      </c>
      <c r="AZ188" s="1217" t="str">
        <f>IF(AZ187="","",VLOOKUP(AZ187,'シフト記号表（従来型・ユニット型共通）'!$C$6:$L$47,10,FALSE))</f>
        <v/>
      </c>
      <c r="BA188" s="1217" t="str">
        <f>IF(BA187="","",VLOOKUP(BA187,'シフト記号表（従来型・ユニット型共通）'!$C$6:$L$47,10,FALSE))</f>
        <v/>
      </c>
      <c r="BB188" s="1233" t="str">
        <f>IF(BB187="","",VLOOKUP(BB187,'シフト記号表（従来型・ユニット型共通）'!$C$6:$L$47,10,FALSE))</f>
        <v/>
      </c>
      <c r="BC188" s="1206" t="str">
        <f>IF(BC187="","",VLOOKUP(BC187,'シフト記号表（従来型・ユニット型共通）'!$C$6:$L$47,10,FALSE))</f>
        <v/>
      </c>
      <c r="BD188" s="1217" t="str">
        <f>IF(BD187="","",VLOOKUP(BD187,'シフト記号表（従来型・ユニット型共通）'!$C$6:$L$47,10,FALSE))</f>
        <v/>
      </c>
      <c r="BE188" s="1217" t="str">
        <f>IF(BE187="","",VLOOKUP(BE187,'シフト記号表（従来型・ユニット型共通）'!$C$6:$L$47,10,FALSE))</f>
        <v/>
      </c>
      <c r="BF188" s="1269">
        <f>IF($BI$3="４週",SUM(AA188:BB188),IF($BI$3="暦月",SUM(AA188:BE188),""))</f>
        <v>0</v>
      </c>
      <c r="BG188" s="1278"/>
      <c r="BH188" s="1287">
        <f>IF($BI$3="４週",BF188/4,IF($BI$3="暦月",(BF188/($BI$8/7)),""))</f>
        <v>0</v>
      </c>
      <c r="BI188" s="1278"/>
      <c r="BJ188" s="1299"/>
      <c r="BK188" s="1306"/>
      <c r="BL188" s="1306"/>
      <c r="BM188" s="1306"/>
      <c r="BN188" s="1316"/>
    </row>
    <row r="189" spans="2:66" ht="20.25" customHeight="1">
      <c r="B189" s="1040">
        <f>B187+1</f>
        <v>87</v>
      </c>
      <c r="C189" s="1048"/>
      <c r="D189" s="1055"/>
      <c r="E189" s="1060"/>
      <c r="F189" s="1066"/>
      <c r="G189" s="1077"/>
      <c r="H189" s="1088"/>
      <c r="I189" s="1095"/>
      <c r="J189" s="1100"/>
      <c r="K189" s="1095"/>
      <c r="L189" s="1100"/>
      <c r="M189" s="1109"/>
      <c r="N189" s="1123"/>
      <c r="O189" s="1129"/>
      <c r="P189" s="1145"/>
      <c r="Q189" s="1145"/>
      <c r="R189" s="1088"/>
      <c r="S189" s="1152"/>
      <c r="T189" s="1157"/>
      <c r="U189" s="1157"/>
      <c r="V189" s="1157"/>
      <c r="W189" s="1168"/>
      <c r="X189" s="1178" t="s">
        <v>1147</v>
      </c>
      <c r="Y189" s="1185"/>
      <c r="Z189" s="1196"/>
      <c r="AA189" s="1207"/>
      <c r="AB189" s="1218"/>
      <c r="AC189" s="1218"/>
      <c r="AD189" s="1218"/>
      <c r="AE189" s="1218"/>
      <c r="AF189" s="1218"/>
      <c r="AG189" s="1234"/>
      <c r="AH189" s="1207"/>
      <c r="AI189" s="1218"/>
      <c r="AJ189" s="1218"/>
      <c r="AK189" s="1218"/>
      <c r="AL189" s="1218"/>
      <c r="AM189" s="1218"/>
      <c r="AN189" s="1234"/>
      <c r="AO189" s="1207"/>
      <c r="AP189" s="1218"/>
      <c r="AQ189" s="1218"/>
      <c r="AR189" s="1218"/>
      <c r="AS189" s="1218"/>
      <c r="AT189" s="1218"/>
      <c r="AU189" s="1234"/>
      <c r="AV189" s="1207"/>
      <c r="AW189" s="1218"/>
      <c r="AX189" s="1218"/>
      <c r="AY189" s="1218"/>
      <c r="AZ189" s="1218"/>
      <c r="BA189" s="1218"/>
      <c r="BB189" s="1234"/>
      <c r="BC189" s="1207"/>
      <c r="BD189" s="1218"/>
      <c r="BE189" s="1261"/>
      <c r="BF189" s="1268"/>
      <c r="BG189" s="1277"/>
      <c r="BH189" s="1286"/>
      <c r="BI189" s="1294"/>
      <c r="BJ189" s="1298"/>
      <c r="BK189" s="1305"/>
      <c r="BL189" s="1305"/>
      <c r="BM189" s="1305"/>
      <c r="BN189" s="1315"/>
    </row>
    <row r="190" spans="2:66" ht="20.25" customHeight="1">
      <c r="B190" s="1041"/>
      <c r="C190" s="1047"/>
      <c r="D190" s="1054"/>
      <c r="E190" s="1060"/>
      <c r="F190" s="1066"/>
      <c r="G190" s="1078"/>
      <c r="H190" s="1089"/>
      <c r="I190" s="1097"/>
      <c r="J190" s="1102">
        <f>G189</f>
        <v>0</v>
      </c>
      <c r="K190" s="1097"/>
      <c r="L190" s="1102">
        <f>M189</f>
        <v>0</v>
      </c>
      <c r="M190" s="1110"/>
      <c r="N190" s="1124"/>
      <c r="O190" s="1130"/>
      <c r="P190" s="1146"/>
      <c r="Q190" s="1146"/>
      <c r="R190" s="1089"/>
      <c r="S190" s="1152"/>
      <c r="T190" s="1157"/>
      <c r="U190" s="1157"/>
      <c r="V190" s="1157"/>
      <c r="W190" s="1168"/>
      <c r="X190" s="1177" t="s">
        <v>1148</v>
      </c>
      <c r="Y190" s="1184"/>
      <c r="Z190" s="1195"/>
      <c r="AA190" s="1206" t="str">
        <f>IF(AA189="","",VLOOKUP(AA189,'シフト記号表（従来型・ユニット型共通）'!$C$6:$L$47,10,FALSE))</f>
        <v/>
      </c>
      <c r="AB190" s="1217" t="str">
        <f>IF(AB189="","",VLOOKUP(AB189,'シフト記号表（従来型・ユニット型共通）'!$C$6:$L$47,10,FALSE))</f>
        <v/>
      </c>
      <c r="AC190" s="1217" t="str">
        <f>IF(AC189="","",VLOOKUP(AC189,'シフト記号表（従来型・ユニット型共通）'!$C$6:$L$47,10,FALSE))</f>
        <v/>
      </c>
      <c r="AD190" s="1217" t="str">
        <f>IF(AD189="","",VLOOKUP(AD189,'シフト記号表（従来型・ユニット型共通）'!$C$6:$L$47,10,FALSE))</f>
        <v/>
      </c>
      <c r="AE190" s="1217" t="str">
        <f>IF(AE189="","",VLOOKUP(AE189,'シフト記号表（従来型・ユニット型共通）'!$C$6:$L$47,10,FALSE))</f>
        <v/>
      </c>
      <c r="AF190" s="1217" t="str">
        <f>IF(AF189="","",VLOOKUP(AF189,'シフト記号表（従来型・ユニット型共通）'!$C$6:$L$47,10,FALSE))</f>
        <v/>
      </c>
      <c r="AG190" s="1233" t="str">
        <f>IF(AG189="","",VLOOKUP(AG189,'シフト記号表（従来型・ユニット型共通）'!$C$6:$L$47,10,FALSE))</f>
        <v/>
      </c>
      <c r="AH190" s="1206" t="str">
        <f>IF(AH189="","",VLOOKUP(AH189,'シフト記号表（従来型・ユニット型共通）'!$C$6:$L$47,10,FALSE))</f>
        <v/>
      </c>
      <c r="AI190" s="1217" t="str">
        <f>IF(AI189="","",VLOOKUP(AI189,'シフト記号表（従来型・ユニット型共通）'!$C$6:$L$47,10,FALSE))</f>
        <v/>
      </c>
      <c r="AJ190" s="1217" t="str">
        <f>IF(AJ189="","",VLOOKUP(AJ189,'シフト記号表（従来型・ユニット型共通）'!$C$6:$L$47,10,FALSE))</f>
        <v/>
      </c>
      <c r="AK190" s="1217" t="str">
        <f>IF(AK189="","",VLOOKUP(AK189,'シフト記号表（従来型・ユニット型共通）'!$C$6:$L$47,10,FALSE))</f>
        <v/>
      </c>
      <c r="AL190" s="1217" t="str">
        <f>IF(AL189="","",VLOOKUP(AL189,'シフト記号表（従来型・ユニット型共通）'!$C$6:$L$47,10,FALSE))</f>
        <v/>
      </c>
      <c r="AM190" s="1217" t="str">
        <f>IF(AM189="","",VLOOKUP(AM189,'シフト記号表（従来型・ユニット型共通）'!$C$6:$L$47,10,FALSE))</f>
        <v/>
      </c>
      <c r="AN190" s="1233" t="str">
        <f>IF(AN189="","",VLOOKUP(AN189,'シフト記号表（従来型・ユニット型共通）'!$C$6:$L$47,10,FALSE))</f>
        <v/>
      </c>
      <c r="AO190" s="1206" t="str">
        <f>IF(AO189="","",VLOOKUP(AO189,'シフト記号表（従来型・ユニット型共通）'!$C$6:$L$47,10,FALSE))</f>
        <v/>
      </c>
      <c r="AP190" s="1217" t="str">
        <f>IF(AP189="","",VLOOKUP(AP189,'シフト記号表（従来型・ユニット型共通）'!$C$6:$L$47,10,FALSE))</f>
        <v/>
      </c>
      <c r="AQ190" s="1217" t="str">
        <f>IF(AQ189="","",VLOOKUP(AQ189,'シフト記号表（従来型・ユニット型共通）'!$C$6:$L$47,10,FALSE))</f>
        <v/>
      </c>
      <c r="AR190" s="1217" t="str">
        <f>IF(AR189="","",VLOOKUP(AR189,'シフト記号表（従来型・ユニット型共通）'!$C$6:$L$47,10,FALSE))</f>
        <v/>
      </c>
      <c r="AS190" s="1217" t="str">
        <f>IF(AS189="","",VLOOKUP(AS189,'シフト記号表（従来型・ユニット型共通）'!$C$6:$L$47,10,FALSE))</f>
        <v/>
      </c>
      <c r="AT190" s="1217" t="str">
        <f>IF(AT189="","",VLOOKUP(AT189,'シフト記号表（従来型・ユニット型共通）'!$C$6:$L$47,10,FALSE))</f>
        <v/>
      </c>
      <c r="AU190" s="1233" t="str">
        <f>IF(AU189="","",VLOOKUP(AU189,'シフト記号表（従来型・ユニット型共通）'!$C$6:$L$47,10,FALSE))</f>
        <v/>
      </c>
      <c r="AV190" s="1206" t="str">
        <f>IF(AV189="","",VLOOKUP(AV189,'シフト記号表（従来型・ユニット型共通）'!$C$6:$L$47,10,FALSE))</f>
        <v/>
      </c>
      <c r="AW190" s="1217" t="str">
        <f>IF(AW189="","",VLOOKUP(AW189,'シフト記号表（従来型・ユニット型共通）'!$C$6:$L$47,10,FALSE))</f>
        <v/>
      </c>
      <c r="AX190" s="1217" t="str">
        <f>IF(AX189="","",VLOOKUP(AX189,'シフト記号表（従来型・ユニット型共通）'!$C$6:$L$47,10,FALSE))</f>
        <v/>
      </c>
      <c r="AY190" s="1217" t="str">
        <f>IF(AY189="","",VLOOKUP(AY189,'シフト記号表（従来型・ユニット型共通）'!$C$6:$L$47,10,FALSE))</f>
        <v/>
      </c>
      <c r="AZ190" s="1217" t="str">
        <f>IF(AZ189="","",VLOOKUP(AZ189,'シフト記号表（従来型・ユニット型共通）'!$C$6:$L$47,10,FALSE))</f>
        <v/>
      </c>
      <c r="BA190" s="1217" t="str">
        <f>IF(BA189="","",VLOOKUP(BA189,'シフト記号表（従来型・ユニット型共通）'!$C$6:$L$47,10,FALSE))</f>
        <v/>
      </c>
      <c r="BB190" s="1233" t="str">
        <f>IF(BB189="","",VLOOKUP(BB189,'シフト記号表（従来型・ユニット型共通）'!$C$6:$L$47,10,FALSE))</f>
        <v/>
      </c>
      <c r="BC190" s="1206" t="str">
        <f>IF(BC189="","",VLOOKUP(BC189,'シフト記号表（従来型・ユニット型共通）'!$C$6:$L$47,10,FALSE))</f>
        <v/>
      </c>
      <c r="BD190" s="1217" t="str">
        <f>IF(BD189="","",VLOOKUP(BD189,'シフト記号表（従来型・ユニット型共通）'!$C$6:$L$47,10,FALSE))</f>
        <v/>
      </c>
      <c r="BE190" s="1217" t="str">
        <f>IF(BE189="","",VLOOKUP(BE189,'シフト記号表（従来型・ユニット型共通）'!$C$6:$L$47,10,FALSE))</f>
        <v/>
      </c>
      <c r="BF190" s="1269">
        <f>IF($BI$3="４週",SUM(AA190:BB190),IF($BI$3="暦月",SUM(AA190:BE190),""))</f>
        <v>0</v>
      </c>
      <c r="BG190" s="1278"/>
      <c r="BH190" s="1287">
        <f>IF($BI$3="４週",BF190/4,IF($BI$3="暦月",(BF190/($BI$8/7)),""))</f>
        <v>0</v>
      </c>
      <c r="BI190" s="1278"/>
      <c r="BJ190" s="1299"/>
      <c r="BK190" s="1306"/>
      <c r="BL190" s="1306"/>
      <c r="BM190" s="1306"/>
      <c r="BN190" s="1316"/>
    </row>
    <row r="191" spans="2:66" ht="20.25" customHeight="1">
      <c r="B191" s="1040">
        <f>B189+1</f>
        <v>88</v>
      </c>
      <c r="C191" s="1048"/>
      <c r="D191" s="1055"/>
      <c r="E191" s="1060"/>
      <c r="F191" s="1066"/>
      <c r="G191" s="1077"/>
      <c r="H191" s="1088"/>
      <c r="I191" s="1095"/>
      <c r="J191" s="1100"/>
      <c r="K191" s="1095"/>
      <c r="L191" s="1100"/>
      <c r="M191" s="1109"/>
      <c r="N191" s="1123"/>
      <c r="O191" s="1129"/>
      <c r="P191" s="1145"/>
      <c r="Q191" s="1145"/>
      <c r="R191" s="1088"/>
      <c r="S191" s="1152"/>
      <c r="T191" s="1157"/>
      <c r="U191" s="1157"/>
      <c r="V191" s="1157"/>
      <c r="W191" s="1168"/>
      <c r="X191" s="1178" t="s">
        <v>1147</v>
      </c>
      <c r="Y191" s="1185"/>
      <c r="Z191" s="1196"/>
      <c r="AA191" s="1207"/>
      <c r="AB191" s="1218"/>
      <c r="AC191" s="1218"/>
      <c r="AD191" s="1218"/>
      <c r="AE191" s="1218"/>
      <c r="AF191" s="1218"/>
      <c r="AG191" s="1234"/>
      <c r="AH191" s="1207"/>
      <c r="AI191" s="1218"/>
      <c r="AJ191" s="1218"/>
      <c r="AK191" s="1218"/>
      <c r="AL191" s="1218"/>
      <c r="AM191" s="1218"/>
      <c r="AN191" s="1234"/>
      <c r="AO191" s="1207"/>
      <c r="AP191" s="1218"/>
      <c r="AQ191" s="1218"/>
      <c r="AR191" s="1218"/>
      <c r="AS191" s="1218"/>
      <c r="AT191" s="1218"/>
      <c r="AU191" s="1234"/>
      <c r="AV191" s="1207"/>
      <c r="AW191" s="1218"/>
      <c r="AX191" s="1218"/>
      <c r="AY191" s="1218"/>
      <c r="AZ191" s="1218"/>
      <c r="BA191" s="1218"/>
      <c r="BB191" s="1234"/>
      <c r="BC191" s="1207"/>
      <c r="BD191" s="1218"/>
      <c r="BE191" s="1261"/>
      <c r="BF191" s="1268"/>
      <c r="BG191" s="1277"/>
      <c r="BH191" s="1286"/>
      <c r="BI191" s="1294"/>
      <c r="BJ191" s="1298"/>
      <c r="BK191" s="1305"/>
      <c r="BL191" s="1305"/>
      <c r="BM191" s="1305"/>
      <c r="BN191" s="1315"/>
    </row>
    <row r="192" spans="2:66" ht="20.25" customHeight="1">
      <c r="B192" s="1041"/>
      <c r="C192" s="1047"/>
      <c r="D192" s="1054"/>
      <c r="E192" s="1060"/>
      <c r="F192" s="1066"/>
      <c r="G192" s="1078"/>
      <c r="H192" s="1089"/>
      <c r="I192" s="1097"/>
      <c r="J192" s="1102">
        <f>G191</f>
        <v>0</v>
      </c>
      <c r="K192" s="1097"/>
      <c r="L192" s="1102">
        <f>M191</f>
        <v>0</v>
      </c>
      <c r="M192" s="1110"/>
      <c r="N192" s="1124"/>
      <c r="O192" s="1130"/>
      <c r="P192" s="1146"/>
      <c r="Q192" s="1146"/>
      <c r="R192" s="1089"/>
      <c r="S192" s="1152"/>
      <c r="T192" s="1157"/>
      <c r="U192" s="1157"/>
      <c r="V192" s="1157"/>
      <c r="W192" s="1168"/>
      <c r="X192" s="1177" t="s">
        <v>1148</v>
      </c>
      <c r="Y192" s="1184"/>
      <c r="Z192" s="1195"/>
      <c r="AA192" s="1206" t="str">
        <f>IF(AA191="","",VLOOKUP(AA191,'シフト記号表（従来型・ユニット型共通）'!$C$6:$L$47,10,FALSE))</f>
        <v/>
      </c>
      <c r="AB192" s="1217" t="str">
        <f>IF(AB191="","",VLOOKUP(AB191,'シフト記号表（従来型・ユニット型共通）'!$C$6:$L$47,10,FALSE))</f>
        <v/>
      </c>
      <c r="AC192" s="1217" t="str">
        <f>IF(AC191="","",VLOOKUP(AC191,'シフト記号表（従来型・ユニット型共通）'!$C$6:$L$47,10,FALSE))</f>
        <v/>
      </c>
      <c r="AD192" s="1217" t="str">
        <f>IF(AD191="","",VLOOKUP(AD191,'シフト記号表（従来型・ユニット型共通）'!$C$6:$L$47,10,FALSE))</f>
        <v/>
      </c>
      <c r="AE192" s="1217" t="str">
        <f>IF(AE191="","",VLOOKUP(AE191,'シフト記号表（従来型・ユニット型共通）'!$C$6:$L$47,10,FALSE))</f>
        <v/>
      </c>
      <c r="AF192" s="1217" t="str">
        <f>IF(AF191="","",VLOOKUP(AF191,'シフト記号表（従来型・ユニット型共通）'!$C$6:$L$47,10,FALSE))</f>
        <v/>
      </c>
      <c r="AG192" s="1233" t="str">
        <f>IF(AG191="","",VLOOKUP(AG191,'シフト記号表（従来型・ユニット型共通）'!$C$6:$L$47,10,FALSE))</f>
        <v/>
      </c>
      <c r="AH192" s="1206" t="str">
        <f>IF(AH191="","",VLOOKUP(AH191,'シフト記号表（従来型・ユニット型共通）'!$C$6:$L$47,10,FALSE))</f>
        <v/>
      </c>
      <c r="AI192" s="1217" t="str">
        <f>IF(AI191="","",VLOOKUP(AI191,'シフト記号表（従来型・ユニット型共通）'!$C$6:$L$47,10,FALSE))</f>
        <v/>
      </c>
      <c r="AJ192" s="1217" t="str">
        <f>IF(AJ191="","",VLOOKUP(AJ191,'シフト記号表（従来型・ユニット型共通）'!$C$6:$L$47,10,FALSE))</f>
        <v/>
      </c>
      <c r="AK192" s="1217" t="str">
        <f>IF(AK191="","",VLOOKUP(AK191,'シフト記号表（従来型・ユニット型共通）'!$C$6:$L$47,10,FALSE))</f>
        <v/>
      </c>
      <c r="AL192" s="1217" t="str">
        <f>IF(AL191="","",VLOOKUP(AL191,'シフト記号表（従来型・ユニット型共通）'!$C$6:$L$47,10,FALSE))</f>
        <v/>
      </c>
      <c r="AM192" s="1217" t="str">
        <f>IF(AM191="","",VLOOKUP(AM191,'シフト記号表（従来型・ユニット型共通）'!$C$6:$L$47,10,FALSE))</f>
        <v/>
      </c>
      <c r="AN192" s="1233" t="str">
        <f>IF(AN191="","",VLOOKUP(AN191,'シフト記号表（従来型・ユニット型共通）'!$C$6:$L$47,10,FALSE))</f>
        <v/>
      </c>
      <c r="AO192" s="1206" t="str">
        <f>IF(AO191="","",VLOOKUP(AO191,'シフト記号表（従来型・ユニット型共通）'!$C$6:$L$47,10,FALSE))</f>
        <v/>
      </c>
      <c r="AP192" s="1217" t="str">
        <f>IF(AP191="","",VLOOKUP(AP191,'シフト記号表（従来型・ユニット型共通）'!$C$6:$L$47,10,FALSE))</f>
        <v/>
      </c>
      <c r="AQ192" s="1217" t="str">
        <f>IF(AQ191="","",VLOOKUP(AQ191,'シフト記号表（従来型・ユニット型共通）'!$C$6:$L$47,10,FALSE))</f>
        <v/>
      </c>
      <c r="AR192" s="1217" t="str">
        <f>IF(AR191="","",VLOOKUP(AR191,'シフト記号表（従来型・ユニット型共通）'!$C$6:$L$47,10,FALSE))</f>
        <v/>
      </c>
      <c r="AS192" s="1217" t="str">
        <f>IF(AS191="","",VLOOKUP(AS191,'シフト記号表（従来型・ユニット型共通）'!$C$6:$L$47,10,FALSE))</f>
        <v/>
      </c>
      <c r="AT192" s="1217" t="str">
        <f>IF(AT191="","",VLOOKUP(AT191,'シフト記号表（従来型・ユニット型共通）'!$C$6:$L$47,10,FALSE))</f>
        <v/>
      </c>
      <c r="AU192" s="1233" t="str">
        <f>IF(AU191="","",VLOOKUP(AU191,'シフト記号表（従来型・ユニット型共通）'!$C$6:$L$47,10,FALSE))</f>
        <v/>
      </c>
      <c r="AV192" s="1206" t="str">
        <f>IF(AV191="","",VLOOKUP(AV191,'シフト記号表（従来型・ユニット型共通）'!$C$6:$L$47,10,FALSE))</f>
        <v/>
      </c>
      <c r="AW192" s="1217" t="str">
        <f>IF(AW191="","",VLOOKUP(AW191,'シフト記号表（従来型・ユニット型共通）'!$C$6:$L$47,10,FALSE))</f>
        <v/>
      </c>
      <c r="AX192" s="1217" t="str">
        <f>IF(AX191="","",VLOOKUP(AX191,'シフト記号表（従来型・ユニット型共通）'!$C$6:$L$47,10,FALSE))</f>
        <v/>
      </c>
      <c r="AY192" s="1217" t="str">
        <f>IF(AY191="","",VLOOKUP(AY191,'シフト記号表（従来型・ユニット型共通）'!$C$6:$L$47,10,FALSE))</f>
        <v/>
      </c>
      <c r="AZ192" s="1217" t="str">
        <f>IF(AZ191="","",VLOOKUP(AZ191,'シフト記号表（従来型・ユニット型共通）'!$C$6:$L$47,10,FALSE))</f>
        <v/>
      </c>
      <c r="BA192" s="1217" t="str">
        <f>IF(BA191="","",VLOOKUP(BA191,'シフト記号表（従来型・ユニット型共通）'!$C$6:$L$47,10,FALSE))</f>
        <v/>
      </c>
      <c r="BB192" s="1233" t="str">
        <f>IF(BB191="","",VLOOKUP(BB191,'シフト記号表（従来型・ユニット型共通）'!$C$6:$L$47,10,FALSE))</f>
        <v/>
      </c>
      <c r="BC192" s="1206" t="str">
        <f>IF(BC191="","",VLOOKUP(BC191,'シフト記号表（従来型・ユニット型共通）'!$C$6:$L$47,10,FALSE))</f>
        <v/>
      </c>
      <c r="BD192" s="1217" t="str">
        <f>IF(BD191="","",VLOOKUP(BD191,'シフト記号表（従来型・ユニット型共通）'!$C$6:$L$47,10,FALSE))</f>
        <v/>
      </c>
      <c r="BE192" s="1217" t="str">
        <f>IF(BE191="","",VLOOKUP(BE191,'シフト記号表（従来型・ユニット型共通）'!$C$6:$L$47,10,FALSE))</f>
        <v/>
      </c>
      <c r="BF192" s="1269">
        <f>IF($BI$3="４週",SUM(AA192:BB192),IF($BI$3="暦月",SUM(AA192:BE192),""))</f>
        <v>0</v>
      </c>
      <c r="BG192" s="1278"/>
      <c r="BH192" s="1287">
        <f>IF($BI$3="４週",BF192/4,IF($BI$3="暦月",(BF192/($BI$8/7)),""))</f>
        <v>0</v>
      </c>
      <c r="BI192" s="1278"/>
      <c r="BJ192" s="1299"/>
      <c r="BK192" s="1306"/>
      <c r="BL192" s="1306"/>
      <c r="BM192" s="1306"/>
      <c r="BN192" s="1316"/>
    </row>
    <row r="193" spans="2:66" ht="20.25" customHeight="1">
      <c r="B193" s="1040">
        <f>B191+1</f>
        <v>89</v>
      </c>
      <c r="C193" s="1048"/>
      <c r="D193" s="1055"/>
      <c r="E193" s="1060"/>
      <c r="F193" s="1066"/>
      <c r="G193" s="1077"/>
      <c r="H193" s="1088"/>
      <c r="I193" s="1095"/>
      <c r="J193" s="1100"/>
      <c r="K193" s="1095"/>
      <c r="L193" s="1100"/>
      <c r="M193" s="1109"/>
      <c r="N193" s="1123"/>
      <c r="O193" s="1129"/>
      <c r="P193" s="1145"/>
      <c r="Q193" s="1145"/>
      <c r="R193" s="1088"/>
      <c r="S193" s="1152"/>
      <c r="T193" s="1157"/>
      <c r="U193" s="1157"/>
      <c r="V193" s="1157"/>
      <c r="W193" s="1168"/>
      <c r="X193" s="1178" t="s">
        <v>1147</v>
      </c>
      <c r="Y193" s="1185"/>
      <c r="Z193" s="1196"/>
      <c r="AA193" s="1207"/>
      <c r="AB193" s="1218"/>
      <c r="AC193" s="1218"/>
      <c r="AD193" s="1218"/>
      <c r="AE193" s="1218"/>
      <c r="AF193" s="1218"/>
      <c r="AG193" s="1234"/>
      <c r="AH193" s="1207"/>
      <c r="AI193" s="1218"/>
      <c r="AJ193" s="1218"/>
      <c r="AK193" s="1218"/>
      <c r="AL193" s="1218"/>
      <c r="AM193" s="1218"/>
      <c r="AN193" s="1234"/>
      <c r="AO193" s="1207"/>
      <c r="AP193" s="1218"/>
      <c r="AQ193" s="1218"/>
      <c r="AR193" s="1218"/>
      <c r="AS193" s="1218"/>
      <c r="AT193" s="1218"/>
      <c r="AU193" s="1234"/>
      <c r="AV193" s="1207"/>
      <c r="AW193" s="1218"/>
      <c r="AX193" s="1218"/>
      <c r="AY193" s="1218"/>
      <c r="AZ193" s="1218"/>
      <c r="BA193" s="1218"/>
      <c r="BB193" s="1234"/>
      <c r="BC193" s="1207"/>
      <c r="BD193" s="1218"/>
      <c r="BE193" s="1261"/>
      <c r="BF193" s="1268"/>
      <c r="BG193" s="1277"/>
      <c r="BH193" s="1286"/>
      <c r="BI193" s="1294"/>
      <c r="BJ193" s="1298"/>
      <c r="BK193" s="1305"/>
      <c r="BL193" s="1305"/>
      <c r="BM193" s="1305"/>
      <c r="BN193" s="1315"/>
    </row>
    <row r="194" spans="2:66" ht="20.25" customHeight="1">
      <c r="B194" s="1041"/>
      <c r="C194" s="1047"/>
      <c r="D194" s="1054"/>
      <c r="E194" s="1060"/>
      <c r="F194" s="1066"/>
      <c r="G194" s="1078"/>
      <c r="H194" s="1089"/>
      <c r="I194" s="1097"/>
      <c r="J194" s="1102">
        <f>G193</f>
        <v>0</v>
      </c>
      <c r="K194" s="1097"/>
      <c r="L194" s="1102">
        <f>M193</f>
        <v>0</v>
      </c>
      <c r="M194" s="1110"/>
      <c r="N194" s="1124"/>
      <c r="O194" s="1130"/>
      <c r="P194" s="1146"/>
      <c r="Q194" s="1146"/>
      <c r="R194" s="1089"/>
      <c r="S194" s="1152"/>
      <c r="T194" s="1157"/>
      <c r="U194" s="1157"/>
      <c r="V194" s="1157"/>
      <c r="W194" s="1168"/>
      <c r="X194" s="1177" t="s">
        <v>1148</v>
      </c>
      <c r="Y194" s="1184"/>
      <c r="Z194" s="1195"/>
      <c r="AA194" s="1206" t="str">
        <f>IF(AA193="","",VLOOKUP(AA193,'シフト記号表（従来型・ユニット型共通）'!$C$6:$L$47,10,FALSE))</f>
        <v/>
      </c>
      <c r="AB194" s="1217" t="str">
        <f>IF(AB193="","",VLOOKUP(AB193,'シフト記号表（従来型・ユニット型共通）'!$C$6:$L$47,10,FALSE))</f>
        <v/>
      </c>
      <c r="AC194" s="1217" t="str">
        <f>IF(AC193="","",VLOOKUP(AC193,'シフト記号表（従来型・ユニット型共通）'!$C$6:$L$47,10,FALSE))</f>
        <v/>
      </c>
      <c r="AD194" s="1217" t="str">
        <f>IF(AD193="","",VLOOKUP(AD193,'シフト記号表（従来型・ユニット型共通）'!$C$6:$L$47,10,FALSE))</f>
        <v/>
      </c>
      <c r="AE194" s="1217" t="str">
        <f>IF(AE193="","",VLOOKUP(AE193,'シフト記号表（従来型・ユニット型共通）'!$C$6:$L$47,10,FALSE))</f>
        <v/>
      </c>
      <c r="AF194" s="1217" t="str">
        <f>IF(AF193="","",VLOOKUP(AF193,'シフト記号表（従来型・ユニット型共通）'!$C$6:$L$47,10,FALSE))</f>
        <v/>
      </c>
      <c r="AG194" s="1233" t="str">
        <f>IF(AG193="","",VLOOKUP(AG193,'シフト記号表（従来型・ユニット型共通）'!$C$6:$L$47,10,FALSE))</f>
        <v/>
      </c>
      <c r="AH194" s="1206" t="str">
        <f>IF(AH193="","",VLOOKUP(AH193,'シフト記号表（従来型・ユニット型共通）'!$C$6:$L$47,10,FALSE))</f>
        <v/>
      </c>
      <c r="AI194" s="1217" t="str">
        <f>IF(AI193="","",VLOOKUP(AI193,'シフト記号表（従来型・ユニット型共通）'!$C$6:$L$47,10,FALSE))</f>
        <v/>
      </c>
      <c r="AJ194" s="1217" t="str">
        <f>IF(AJ193="","",VLOOKUP(AJ193,'シフト記号表（従来型・ユニット型共通）'!$C$6:$L$47,10,FALSE))</f>
        <v/>
      </c>
      <c r="AK194" s="1217" t="str">
        <f>IF(AK193="","",VLOOKUP(AK193,'シフト記号表（従来型・ユニット型共通）'!$C$6:$L$47,10,FALSE))</f>
        <v/>
      </c>
      <c r="AL194" s="1217" t="str">
        <f>IF(AL193="","",VLOOKUP(AL193,'シフト記号表（従来型・ユニット型共通）'!$C$6:$L$47,10,FALSE))</f>
        <v/>
      </c>
      <c r="AM194" s="1217" t="str">
        <f>IF(AM193="","",VLOOKUP(AM193,'シフト記号表（従来型・ユニット型共通）'!$C$6:$L$47,10,FALSE))</f>
        <v/>
      </c>
      <c r="AN194" s="1233" t="str">
        <f>IF(AN193="","",VLOOKUP(AN193,'シフト記号表（従来型・ユニット型共通）'!$C$6:$L$47,10,FALSE))</f>
        <v/>
      </c>
      <c r="AO194" s="1206" t="str">
        <f>IF(AO193="","",VLOOKUP(AO193,'シフト記号表（従来型・ユニット型共通）'!$C$6:$L$47,10,FALSE))</f>
        <v/>
      </c>
      <c r="AP194" s="1217" t="str">
        <f>IF(AP193="","",VLOOKUP(AP193,'シフト記号表（従来型・ユニット型共通）'!$C$6:$L$47,10,FALSE))</f>
        <v/>
      </c>
      <c r="AQ194" s="1217" t="str">
        <f>IF(AQ193="","",VLOOKUP(AQ193,'シフト記号表（従来型・ユニット型共通）'!$C$6:$L$47,10,FALSE))</f>
        <v/>
      </c>
      <c r="AR194" s="1217" t="str">
        <f>IF(AR193="","",VLOOKUP(AR193,'シフト記号表（従来型・ユニット型共通）'!$C$6:$L$47,10,FALSE))</f>
        <v/>
      </c>
      <c r="AS194" s="1217" t="str">
        <f>IF(AS193="","",VLOOKUP(AS193,'シフト記号表（従来型・ユニット型共通）'!$C$6:$L$47,10,FALSE))</f>
        <v/>
      </c>
      <c r="AT194" s="1217" t="str">
        <f>IF(AT193="","",VLOOKUP(AT193,'シフト記号表（従来型・ユニット型共通）'!$C$6:$L$47,10,FALSE))</f>
        <v/>
      </c>
      <c r="AU194" s="1233" t="str">
        <f>IF(AU193="","",VLOOKUP(AU193,'シフト記号表（従来型・ユニット型共通）'!$C$6:$L$47,10,FALSE))</f>
        <v/>
      </c>
      <c r="AV194" s="1206" t="str">
        <f>IF(AV193="","",VLOOKUP(AV193,'シフト記号表（従来型・ユニット型共通）'!$C$6:$L$47,10,FALSE))</f>
        <v/>
      </c>
      <c r="AW194" s="1217" t="str">
        <f>IF(AW193="","",VLOOKUP(AW193,'シフト記号表（従来型・ユニット型共通）'!$C$6:$L$47,10,FALSE))</f>
        <v/>
      </c>
      <c r="AX194" s="1217" t="str">
        <f>IF(AX193="","",VLOOKUP(AX193,'シフト記号表（従来型・ユニット型共通）'!$C$6:$L$47,10,FALSE))</f>
        <v/>
      </c>
      <c r="AY194" s="1217" t="str">
        <f>IF(AY193="","",VLOOKUP(AY193,'シフト記号表（従来型・ユニット型共通）'!$C$6:$L$47,10,FALSE))</f>
        <v/>
      </c>
      <c r="AZ194" s="1217" t="str">
        <f>IF(AZ193="","",VLOOKUP(AZ193,'シフト記号表（従来型・ユニット型共通）'!$C$6:$L$47,10,FALSE))</f>
        <v/>
      </c>
      <c r="BA194" s="1217" t="str">
        <f>IF(BA193="","",VLOOKUP(BA193,'シフト記号表（従来型・ユニット型共通）'!$C$6:$L$47,10,FALSE))</f>
        <v/>
      </c>
      <c r="BB194" s="1233" t="str">
        <f>IF(BB193="","",VLOOKUP(BB193,'シフト記号表（従来型・ユニット型共通）'!$C$6:$L$47,10,FALSE))</f>
        <v/>
      </c>
      <c r="BC194" s="1206" t="str">
        <f>IF(BC193="","",VLOOKUP(BC193,'シフト記号表（従来型・ユニット型共通）'!$C$6:$L$47,10,FALSE))</f>
        <v/>
      </c>
      <c r="BD194" s="1217" t="str">
        <f>IF(BD193="","",VLOOKUP(BD193,'シフト記号表（従来型・ユニット型共通）'!$C$6:$L$47,10,FALSE))</f>
        <v/>
      </c>
      <c r="BE194" s="1217" t="str">
        <f>IF(BE193="","",VLOOKUP(BE193,'シフト記号表（従来型・ユニット型共通）'!$C$6:$L$47,10,FALSE))</f>
        <v/>
      </c>
      <c r="BF194" s="1269">
        <f>IF($BI$3="４週",SUM(AA194:BB194),IF($BI$3="暦月",SUM(AA194:BE194),""))</f>
        <v>0</v>
      </c>
      <c r="BG194" s="1278"/>
      <c r="BH194" s="1287">
        <f>IF($BI$3="４週",BF194/4,IF($BI$3="暦月",(BF194/($BI$8/7)),""))</f>
        <v>0</v>
      </c>
      <c r="BI194" s="1278"/>
      <c r="BJ194" s="1299"/>
      <c r="BK194" s="1306"/>
      <c r="BL194" s="1306"/>
      <c r="BM194" s="1306"/>
      <c r="BN194" s="1316"/>
    </row>
    <row r="195" spans="2:66" ht="20.25" customHeight="1">
      <c r="B195" s="1040">
        <f>B193+1</f>
        <v>90</v>
      </c>
      <c r="C195" s="1048"/>
      <c r="D195" s="1055"/>
      <c r="E195" s="1060"/>
      <c r="F195" s="1066"/>
      <c r="G195" s="1077"/>
      <c r="H195" s="1088"/>
      <c r="I195" s="1095"/>
      <c r="J195" s="1100"/>
      <c r="K195" s="1095"/>
      <c r="L195" s="1100"/>
      <c r="M195" s="1109"/>
      <c r="N195" s="1123"/>
      <c r="O195" s="1129"/>
      <c r="P195" s="1145"/>
      <c r="Q195" s="1145"/>
      <c r="R195" s="1088"/>
      <c r="S195" s="1152"/>
      <c r="T195" s="1157"/>
      <c r="U195" s="1157"/>
      <c r="V195" s="1157"/>
      <c r="W195" s="1168"/>
      <c r="X195" s="1178" t="s">
        <v>1147</v>
      </c>
      <c r="Y195" s="1185"/>
      <c r="Z195" s="1196"/>
      <c r="AA195" s="1207"/>
      <c r="AB195" s="1218"/>
      <c r="AC195" s="1218"/>
      <c r="AD195" s="1218"/>
      <c r="AE195" s="1218"/>
      <c r="AF195" s="1218"/>
      <c r="AG195" s="1234"/>
      <c r="AH195" s="1207"/>
      <c r="AI195" s="1218"/>
      <c r="AJ195" s="1218"/>
      <c r="AK195" s="1218"/>
      <c r="AL195" s="1218"/>
      <c r="AM195" s="1218"/>
      <c r="AN195" s="1234"/>
      <c r="AO195" s="1207"/>
      <c r="AP195" s="1218"/>
      <c r="AQ195" s="1218"/>
      <c r="AR195" s="1218"/>
      <c r="AS195" s="1218"/>
      <c r="AT195" s="1218"/>
      <c r="AU195" s="1234"/>
      <c r="AV195" s="1207"/>
      <c r="AW195" s="1218"/>
      <c r="AX195" s="1218"/>
      <c r="AY195" s="1218"/>
      <c r="AZ195" s="1218"/>
      <c r="BA195" s="1218"/>
      <c r="BB195" s="1234"/>
      <c r="BC195" s="1207"/>
      <c r="BD195" s="1218"/>
      <c r="BE195" s="1261"/>
      <c r="BF195" s="1268"/>
      <c r="BG195" s="1277"/>
      <c r="BH195" s="1286"/>
      <c r="BI195" s="1294"/>
      <c r="BJ195" s="1298"/>
      <c r="BK195" s="1305"/>
      <c r="BL195" s="1305"/>
      <c r="BM195" s="1305"/>
      <c r="BN195" s="1315"/>
    </row>
    <row r="196" spans="2:66" ht="20.25" customHeight="1">
      <c r="B196" s="1041"/>
      <c r="C196" s="1047"/>
      <c r="D196" s="1054"/>
      <c r="E196" s="1060"/>
      <c r="F196" s="1066"/>
      <c r="G196" s="1078"/>
      <c r="H196" s="1089"/>
      <c r="I196" s="1097"/>
      <c r="J196" s="1102">
        <f>G195</f>
        <v>0</v>
      </c>
      <c r="K196" s="1097"/>
      <c r="L196" s="1102">
        <f>M195</f>
        <v>0</v>
      </c>
      <c r="M196" s="1110"/>
      <c r="N196" s="1124"/>
      <c r="O196" s="1130"/>
      <c r="P196" s="1146"/>
      <c r="Q196" s="1146"/>
      <c r="R196" s="1089"/>
      <c r="S196" s="1152"/>
      <c r="T196" s="1157"/>
      <c r="U196" s="1157"/>
      <c r="V196" s="1157"/>
      <c r="W196" s="1168"/>
      <c r="X196" s="1177" t="s">
        <v>1148</v>
      </c>
      <c r="Y196" s="1184"/>
      <c r="Z196" s="1195"/>
      <c r="AA196" s="1206" t="str">
        <f>IF(AA195="","",VLOOKUP(AA195,'シフト記号表（従来型・ユニット型共通）'!$C$6:$L$47,10,FALSE))</f>
        <v/>
      </c>
      <c r="AB196" s="1217" t="str">
        <f>IF(AB195="","",VLOOKUP(AB195,'シフト記号表（従来型・ユニット型共通）'!$C$6:$L$47,10,FALSE))</f>
        <v/>
      </c>
      <c r="AC196" s="1217" t="str">
        <f>IF(AC195="","",VLOOKUP(AC195,'シフト記号表（従来型・ユニット型共通）'!$C$6:$L$47,10,FALSE))</f>
        <v/>
      </c>
      <c r="AD196" s="1217" t="str">
        <f>IF(AD195="","",VLOOKUP(AD195,'シフト記号表（従来型・ユニット型共通）'!$C$6:$L$47,10,FALSE))</f>
        <v/>
      </c>
      <c r="AE196" s="1217" t="str">
        <f>IF(AE195="","",VLOOKUP(AE195,'シフト記号表（従来型・ユニット型共通）'!$C$6:$L$47,10,FALSE))</f>
        <v/>
      </c>
      <c r="AF196" s="1217" t="str">
        <f>IF(AF195="","",VLOOKUP(AF195,'シフト記号表（従来型・ユニット型共通）'!$C$6:$L$47,10,FALSE))</f>
        <v/>
      </c>
      <c r="AG196" s="1233" t="str">
        <f>IF(AG195="","",VLOOKUP(AG195,'シフト記号表（従来型・ユニット型共通）'!$C$6:$L$47,10,FALSE))</f>
        <v/>
      </c>
      <c r="AH196" s="1206" t="str">
        <f>IF(AH195="","",VLOOKUP(AH195,'シフト記号表（従来型・ユニット型共通）'!$C$6:$L$47,10,FALSE))</f>
        <v/>
      </c>
      <c r="AI196" s="1217" t="str">
        <f>IF(AI195="","",VLOOKUP(AI195,'シフト記号表（従来型・ユニット型共通）'!$C$6:$L$47,10,FALSE))</f>
        <v/>
      </c>
      <c r="AJ196" s="1217" t="str">
        <f>IF(AJ195="","",VLOOKUP(AJ195,'シフト記号表（従来型・ユニット型共通）'!$C$6:$L$47,10,FALSE))</f>
        <v/>
      </c>
      <c r="AK196" s="1217" t="str">
        <f>IF(AK195="","",VLOOKUP(AK195,'シフト記号表（従来型・ユニット型共通）'!$C$6:$L$47,10,FALSE))</f>
        <v/>
      </c>
      <c r="AL196" s="1217" t="str">
        <f>IF(AL195="","",VLOOKUP(AL195,'シフト記号表（従来型・ユニット型共通）'!$C$6:$L$47,10,FALSE))</f>
        <v/>
      </c>
      <c r="AM196" s="1217" t="str">
        <f>IF(AM195="","",VLOOKUP(AM195,'シフト記号表（従来型・ユニット型共通）'!$C$6:$L$47,10,FALSE))</f>
        <v/>
      </c>
      <c r="AN196" s="1233" t="str">
        <f>IF(AN195="","",VLOOKUP(AN195,'シフト記号表（従来型・ユニット型共通）'!$C$6:$L$47,10,FALSE))</f>
        <v/>
      </c>
      <c r="AO196" s="1206" t="str">
        <f>IF(AO195="","",VLOOKUP(AO195,'シフト記号表（従来型・ユニット型共通）'!$C$6:$L$47,10,FALSE))</f>
        <v/>
      </c>
      <c r="AP196" s="1217" t="str">
        <f>IF(AP195="","",VLOOKUP(AP195,'シフト記号表（従来型・ユニット型共通）'!$C$6:$L$47,10,FALSE))</f>
        <v/>
      </c>
      <c r="AQ196" s="1217" t="str">
        <f>IF(AQ195="","",VLOOKUP(AQ195,'シフト記号表（従来型・ユニット型共通）'!$C$6:$L$47,10,FALSE))</f>
        <v/>
      </c>
      <c r="AR196" s="1217" t="str">
        <f>IF(AR195="","",VLOOKUP(AR195,'シフト記号表（従来型・ユニット型共通）'!$C$6:$L$47,10,FALSE))</f>
        <v/>
      </c>
      <c r="AS196" s="1217" t="str">
        <f>IF(AS195="","",VLOOKUP(AS195,'シフト記号表（従来型・ユニット型共通）'!$C$6:$L$47,10,FALSE))</f>
        <v/>
      </c>
      <c r="AT196" s="1217" t="str">
        <f>IF(AT195="","",VLOOKUP(AT195,'シフト記号表（従来型・ユニット型共通）'!$C$6:$L$47,10,FALSE))</f>
        <v/>
      </c>
      <c r="AU196" s="1233" t="str">
        <f>IF(AU195="","",VLOOKUP(AU195,'シフト記号表（従来型・ユニット型共通）'!$C$6:$L$47,10,FALSE))</f>
        <v/>
      </c>
      <c r="AV196" s="1206" t="str">
        <f>IF(AV195="","",VLOOKUP(AV195,'シフト記号表（従来型・ユニット型共通）'!$C$6:$L$47,10,FALSE))</f>
        <v/>
      </c>
      <c r="AW196" s="1217" t="str">
        <f>IF(AW195="","",VLOOKUP(AW195,'シフト記号表（従来型・ユニット型共通）'!$C$6:$L$47,10,FALSE))</f>
        <v/>
      </c>
      <c r="AX196" s="1217" t="str">
        <f>IF(AX195="","",VLOOKUP(AX195,'シフト記号表（従来型・ユニット型共通）'!$C$6:$L$47,10,FALSE))</f>
        <v/>
      </c>
      <c r="AY196" s="1217" t="str">
        <f>IF(AY195="","",VLOOKUP(AY195,'シフト記号表（従来型・ユニット型共通）'!$C$6:$L$47,10,FALSE))</f>
        <v/>
      </c>
      <c r="AZ196" s="1217" t="str">
        <f>IF(AZ195="","",VLOOKUP(AZ195,'シフト記号表（従来型・ユニット型共通）'!$C$6:$L$47,10,FALSE))</f>
        <v/>
      </c>
      <c r="BA196" s="1217" t="str">
        <f>IF(BA195="","",VLOOKUP(BA195,'シフト記号表（従来型・ユニット型共通）'!$C$6:$L$47,10,FALSE))</f>
        <v/>
      </c>
      <c r="BB196" s="1233" t="str">
        <f>IF(BB195="","",VLOOKUP(BB195,'シフト記号表（従来型・ユニット型共通）'!$C$6:$L$47,10,FALSE))</f>
        <v/>
      </c>
      <c r="BC196" s="1206" t="str">
        <f>IF(BC195="","",VLOOKUP(BC195,'シフト記号表（従来型・ユニット型共通）'!$C$6:$L$47,10,FALSE))</f>
        <v/>
      </c>
      <c r="BD196" s="1217" t="str">
        <f>IF(BD195="","",VLOOKUP(BD195,'シフト記号表（従来型・ユニット型共通）'!$C$6:$L$47,10,FALSE))</f>
        <v/>
      </c>
      <c r="BE196" s="1217" t="str">
        <f>IF(BE195="","",VLOOKUP(BE195,'シフト記号表（従来型・ユニット型共通）'!$C$6:$L$47,10,FALSE))</f>
        <v/>
      </c>
      <c r="BF196" s="1269">
        <f>IF($BI$3="４週",SUM(AA196:BB196),IF($BI$3="暦月",SUM(AA196:BE196),""))</f>
        <v>0</v>
      </c>
      <c r="BG196" s="1278"/>
      <c r="BH196" s="1287">
        <f>IF($BI$3="４週",BF196/4,IF($BI$3="暦月",(BF196/($BI$8/7)),""))</f>
        <v>0</v>
      </c>
      <c r="BI196" s="1278"/>
      <c r="BJ196" s="1299"/>
      <c r="BK196" s="1306"/>
      <c r="BL196" s="1306"/>
      <c r="BM196" s="1306"/>
      <c r="BN196" s="1316"/>
    </row>
    <row r="197" spans="2:66" ht="20.25" customHeight="1">
      <c r="B197" s="1040">
        <f>B195+1</f>
        <v>91</v>
      </c>
      <c r="C197" s="1048"/>
      <c r="D197" s="1055"/>
      <c r="E197" s="1060"/>
      <c r="F197" s="1066"/>
      <c r="G197" s="1077"/>
      <c r="H197" s="1088"/>
      <c r="I197" s="1095"/>
      <c r="J197" s="1100"/>
      <c r="K197" s="1095"/>
      <c r="L197" s="1100"/>
      <c r="M197" s="1109"/>
      <c r="N197" s="1123"/>
      <c r="O197" s="1129"/>
      <c r="P197" s="1145"/>
      <c r="Q197" s="1145"/>
      <c r="R197" s="1088"/>
      <c r="S197" s="1152"/>
      <c r="T197" s="1157"/>
      <c r="U197" s="1157"/>
      <c r="V197" s="1157"/>
      <c r="W197" s="1168"/>
      <c r="X197" s="1178" t="s">
        <v>1147</v>
      </c>
      <c r="Y197" s="1185"/>
      <c r="Z197" s="1196"/>
      <c r="AA197" s="1207"/>
      <c r="AB197" s="1218"/>
      <c r="AC197" s="1218"/>
      <c r="AD197" s="1218"/>
      <c r="AE197" s="1218"/>
      <c r="AF197" s="1218"/>
      <c r="AG197" s="1234"/>
      <c r="AH197" s="1207"/>
      <c r="AI197" s="1218"/>
      <c r="AJ197" s="1218"/>
      <c r="AK197" s="1218"/>
      <c r="AL197" s="1218"/>
      <c r="AM197" s="1218"/>
      <c r="AN197" s="1234"/>
      <c r="AO197" s="1207"/>
      <c r="AP197" s="1218"/>
      <c r="AQ197" s="1218"/>
      <c r="AR197" s="1218"/>
      <c r="AS197" s="1218"/>
      <c r="AT197" s="1218"/>
      <c r="AU197" s="1234"/>
      <c r="AV197" s="1207"/>
      <c r="AW197" s="1218"/>
      <c r="AX197" s="1218"/>
      <c r="AY197" s="1218"/>
      <c r="AZ197" s="1218"/>
      <c r="BA197" s="1218"/>
      <c r="BB197" s="1234"/>
      <c r="BC197" s="1207"/>
      <c r="BD197" s="1218"/>
      <c r="BE197" s="1261"/>
      <c r="BF197" s="1268"/>
      <c r="BG197" s="1277"/>
      <c r="BH197" s="1286"/>
      <c r="BI197" s="1294"/>
      <c r="BJ197" s="1298"/>
      <c r="BK197" s="1305"/>
      <c r="BL197" s="1305"/>
      <c r="BM197" s="1305"/>
      <c r="BN197" s="1315"/>
    </row>
    <row r="198" spans="2:66" ht="20.25" customHeight="1">
      <c r="B198" s="1041"/>
      <c r="C198" s="1047"/>
      <c r="D198" s="1054"/>
      <c r="E198" s="1060"/>
      <c r="F198" s="1066"/>
      <c r="G198" s="1078"/>
      <c r="H198" s="1089"/>
      <c r="I198" s="1097"/>
      <c r="J198" s="1102">
        <f>G197</f>
        <v>0</v>
      </c>
      <c r="K198" s="1097"/>
      <c r="L198" s="1102">
        <f>M197</f>
        <v>0</v>
      </c>
      <c r="M198" s="1110"/>
      <c r="N198" s="1124"/>
      <c r="O198" s="1130"/>
      <c r="P198" s="1146"/>
      <c r="Q198" s="1146"/>
      <c r="R198" s="1089"/>
      <c r="S198" s="1152"/>
      <c r="T198" s="1157"/>
      <c r="U198" s="1157"/>
      <c r="V198" s="1157"/>
      <c r="W198" s="1168"/>
      <c r="X198" s="1177" t="s">
        <v>1148</v>
      </c>
      <c r="Y198" s="1184"/>
      <c r="Z198" s="1195"/>
      <c r="AA198" s="1206" t="str">
        <f>IF(AA197="","",VLOOKUP(AA197,'シフト記号表（従来型・ユニット型共通）'!$C$6:$L$47,10,FALSE))</f>
        <v/>
      </c>
      <c r="AB198" s="1217" t="str">
        <f>IF(AB197="","",VLOOKUP(AB197,'シフト記号表（従来型・ユニット型共通）'!$C$6:$L$47,10,FALSE))</f>
        <v/>
      </c>
      <c r="AC198" s="1217" t="str">
        <f>IF(AC197="","",VLOOKUP(AC197,'シフト記号表（従来型・ユニット型共通）'!$C$6:$L$47,10,FALSE))</f>
        <v/>
      </c>
      <c r="AD198" s="1217" t="str">
        <f>IF(AD197="","",VLOOKUP(AD197,'シフト記号表（従来型・ユニット型共通）'!$C$6:$L$47,10,FALSE))</f>
        <v/>
      </c>
      <c r="AE198" s="1217" t="str">
        <f>IF(AE197="","",VLOOKUP(AE197,'シフト記号表（従来型・ユニット型共通）'!$C$6:$L$47,10,FALSE))</f>
        <v/>
      </c>
      <c r="AF198" s="1217" t="str">
        <f>IF(AF197="","",VLOOKUP(AF197,'シフト記号表（従来型・ユニット型共通）'!$C$6:$L$47,10,FALSE))</f>
        <v/>
      </c>
      <c r="AG198" s="1233" t="str">
        <f>IF(AG197="","",VLOOKUP(AG197,'シフト記号表（従来型・ユニット型共通）'!$C$6:$L$47,10,FALSE))</f>
        <v/>
      </c>
      <c r="AH198" s="1206" t="str">
        <f>IF(AH197="","",VLOOKUP(AH197,'シフト記号表（従来型・ユニット型共通）'!$C$6:$L$47,10,FALSE))</f>
        <v/>
      </c>
      <c r="AI198" s="1217" t="str">
        <f>IF(AI197="","",VLOOKUP(AI197,'シフト記号表（従来型・ユニット型共通）'!$C$6:$L$47,10,FALSE))</f>
        <v/>
      </c>
      <c r="AJ198" s="1217" t="str">
        <f>IF(AJ197="","",VLOOKUP(AJ197,'シフト記号表（従来型・ユニット型共通）'!$C$6:$L$47,10,FALSE))</f>
        <v/>
      </c>
      <c r="AK198" s="1217" t="str">
        <f>IF(AK197="","",VLOOKUP(AK197,'シフト記号表（従来型・ユニット型共通）'!$C$6:$L$47,10,FALSE))</f>
        <v/>
      </c>
      <c r="AL198" s="1217" t="str">
        <f>IF(AL197="","",VLOOKUP(AL197,'シフト記号表（従来型・ユニット型共通）'!$C$6:$L$47,10,FALSE))</f>
        <v/>
      </c>
      <c r="AM198" s="1217" t="str">
        <f>IF(AM197="","",VLOOKUP(AM197,'シフト記号表（従来型・ユニット型共通）'!$C$6:$L$47,10,FALSE))</f>
        <v/>
      </c>
      <c r="AN198" s="1233" t="str">
        <f>IF(AN197="","",VLOOKUP(AN197,'シフト記号表（従来型・ユニット型共通）'!$C$6:$L$47,10,FALSE))</f>
        <v/>
      </c>
      <c r="AO198" s="1206" t="str">
        <f>IF(AO197="","",VLOOKUP(AO197,'シフト記号表（従来型・ユニット型共通）'!$C$6:$L$47,10,FALSE))</f>
        <v/>
      </c>
      <c r="AP198" s="1217" t="str">
        <f>IF(AP197="","",VLOOKUP(AP197,'シフト記号表（従来型・ユニット型共通）'!$C$6:$L$47,10,FALSE))</f>
        <v/>
      </c>
      <c r="AQ198" s="1217" t="str">
        <f>IF(AQ197="","",VLOOKUP(AQ197,'シフト記号表（従来型・ユニット型共通）'!$C$6:$L$47,10,FALSE))</f>
        <v/>
      </c>
      <c r="AR198" s="1217" t="str">
        <f>IF(AR197="","",VLOOKUP(AR197,'シフト記号表（従来型・ユニット型共通）'!$C$6:$L$47,10,FALSE))</f>
        <v/>
      </c>
      <c r="AS198" s="1217" t="str">
        <f>IF(AS197="","",VLOOKUP(AS197,'シフト記号表（従来型・ユニット型共通）'!$C$6:$L$47,10,FALSE))</f>
        <v/>
      </c>
      <c r="AT198" s="1217" t="str">
        <f>IF(AT197="","",VLOOKUP(AT197,'シフト記号表（従来型・ユニット型共通）'!$C$6:$L$47,10,FALSE))</f>
        <v/>
      </c>
      <c r="AU198" s="1233" t="str">
        <f>IF(AU197="","",VLOOKUP(AU197,'シフト記号表（従来型・ユニット型共通）'!$C$6:$L$47,10,FALSE))</f>
        <v/>
      </c>
      <c r="AV198" s="1206" t="str">
        <f>IF(AV197="","",VLOOKUP(AV197,'シフト記号表（従来型・ユニット型共通）'!$C$6:$L$47,10,FALSE))</f>
        <v/>
      </c>
      <c r="AW198" s="1217" t="str">
        <f>IF(AW197="","",VLOOKUP(AW197,'シフト記号表（従来型・ユニット型共通）'!$C$6:$L$47,10,FALSE))</f>
        <v/>
      </c>
      <c r="AX198" s="1217" t="str">
        <f>IF(AX197="","",VLOOKUP(AX197,'シフト記号表（従来型・ユニット型共通）'!$C$6:$L$47,10,FALSE))</f>
        <v/>
      </c>
      <c r="AY198" s="1217" t="str">
        <f>IF(AY197="","",VLOOKUP(AY197,'シフト記号表（従来型・ユニット型共通）'!$C$6:$L$47,10,FALSE))</f>
        <v/>
      </c>
      <c r="AZ198" s="1217" t="str">
        <f>IF(AZ197="","",VLOOKUP(AZ197,'シフト記号表（従来型・ユニット型共通）'!$C$6:$L$47,10,FALSE))</f>
        <v/>
      </c>
      <c r="BA198" s="1217" t="str">
        <f>IF(BA197="","",VLOOKUP(BA197,'シフト記号表（従来型・ユニット型共通）'!$C$6:$L$47,10,FALSE))</f>
        <v/>
      </c>
      <c r="BB198" s="1233" t="str">
        <f>IF(BB197="","",VLOOKUP(BB197,'シフト記号表（従来型・ユニット型共通）'!$C$6:$L$47,10,FALSE))</f>
        <v/>
      </c>
      <c r="BC198" s="1206" t="str">
        <f>IF(BC197="","",VLOOKUP(BC197,'シフト記号表（従来型・ユニット型共通）'!$C$6:$L$47,10,FALSE))</f>
        <v/>
      </c>
      <c r="BD198" s="1217" t="str">
        <f>IF(BD197="","",VLOOKUP(BD197,'シフト記号表（従来型・ユニット型共通）'!$C$6:$L$47,10,FALSE))</f>
        <v/>
      </c>
      <c r="BE198" s="1217" t="str">
        <f>IF(BE197="","",VLOOKUP(BE197,'シフト記号表（従来型・ユニット型共通）'!$C$6:$L$47,10,FALSE))</f>
        <v/>
      </c>
      <c r="BF198" s="1269">
        <f>IF($BI$3="４週",SUM(AA198:BB198),IF($BI$3="暦月",SUM(AA198:BE198),""))</f>
        <v>0</v>
      </c>
      <c r="BG198" s="1278"/>
      <c r="BH198" s="1287">
        <f>IF($BI$3="４週",BF198/4,IF($BI$3="暦月",(BF198/($BI$8/7)),""))</f>
        <v>0</v>
      </c>
      <c r="BI198" s="1278"/>
      <c r="BJ198" s="1299"/>
      <c r="BK198" s="1306"/>
      <c r="BL198" s="1306"/>
      <c r="BM198" s="1306"/>
      <c r="BN198" s="1316"/>
    </row>
    <row r="199" spans="2:66" ht="20.25" customHeight="1">
      <c r="B199" s="1040">
        <f>B197+1</f>
        <v>92</v>
      </c>
      <c r="C199" s="1048"/>
      <c r="D199" s="1055"/>
      <c r="E199" s="1060"/>
      <c r="F199" s="1066"/>
      <c r="G199" s="1077"/>
      <c r="H199" s="1088"/>
      <c r="I199" s="1095"/>
      <c r="J199" s="1100"/>
      <c r="K199" s="1095"/>
      <c r="L199" s="1100"/>
      <c r="M199" s="1109"/>
      <c r="N199" s="1123"/>
      <c r="O199" s="1129"/>
      <c r="P199" s="1145"/>
      <c r="Q199" s="1145"/>
      <c r="R199" s="1088"/>
      <c r="S199" s="1152"/>
      <c r="T199" s="1157"/>
      <c r="U199" s="1157"/>
      <c r="V199" s="1157"/>
      <c r="W199" s="1168"/>
      <c r="X199" s="1178" t="s">
        <v>1147</v>
      </c>
      <c r="Y199" s="1185"/>
      <c r="Z199" s="1196"/>
      <c r="AA199" s="1207"/>
      <c r="AB199" s="1218"/>
      <c r="AC199" s="1218"/>
      <c r="AD199" s="1218"/>
      <c r="AE199" s="1218"/>
      <c r="AF199" s="1218"/>
      <c r="AG199" s="1234"/>
      <c r="AH199" s="1207"/>
      <c r="AI199" s="1218"/>
      <c r="AJ199" s="1218"/>
      <c r="AK199" s="1218"/>
      <c r="AL199" s="1218"/>
      <c r="AM199" s="1218"/>
      <c r="AN199" s="1234"/>
      <c r="AO199" s="1207"/>
      <c r="AP199" s="1218"/>
      <c r="AQ199" s="1218"/>
      <c r="AR199" s="1218"/>
      <c r="AS199" s="1218"/>
      <c r="AT199" s="1218"/>
      <c r="AU199" s="1234"/>
      <c r="AV199" s="1207"/>
      <c r="AW199" s="1218"/>
      <c r="AX199" s="1218"/>
      <c r="AY199" s="1218"/>
      <c r="AZ199" s="1218"/>
      <c r="BA199" s="1218"/>
      <c r="BB199" s="1234"/>
      <c r="BC199" s="1207"/>
      <c r="BD199" s="1218"/>
      <c r="BE199" s="1261"/>
      <c r="BF199" s="1268"/>
      <c r="BG199" s="1277"/>
      <c r="BH199" s="1286"/>
      <c r="BI199" s="1294"/>
      <c r="BJ199" s="1298"/>
      <c r="BK199" s="1305"/>
      <c r="BL199" s="1305"/>
      <c r="BM199" s="1305"/>
      <c r="BN199" s="1315"/>
    </row>
    <row r="200" spans="2:66" ht="20.25" customHeight="1">
      <c r="B200" s="1041"/>
      <c r="C200" s="1047"/>
      <c r="D200" s="1054"/>
      <c r="E200" s="1060"/>
      <c r="F200" s="1066"/>
      <c r="G200" s="1078"/>
      <c r="H200" s="1089"/>
      <c r="I200" s="1097"/>
      <c r="J200" s="1102">
        <f>G199</f>
        <v>0</v>
      </c>
      <c r="K200" s="1097"/>
      <c r="L200" s="1102">
        <f>M199</f>
        <v>0</v>
      </c>
      <c r="M200" s="1110"/>
      <c r="N200" s="1124"/>
      <c r="O200" s="1130"/>
      <c r="P200" s="1146"/>
      <c r="Q200" s="1146"/>
      <c r="R200" s="1089"/>
      <c r="S200" s="1152"/>
      <c r="T200" s="1157"/>
      <c r="U200" s="1157"/>
      <c r="V200" s="1157"/>
      <c r="W200" s="1168"/>
      <c r="X200" s="1177" t="s">
        <v>1148</v>
      </c>
      <c r="Y200" s="1184"/>
      <c r="Z200" s="1195"/>
      <c r="AA200" s="1206" t="str">
        <f>IF(AA199="","",VLOOKUP(AA199,'シフト記号表（従来型・ユニット型共通）'!$C$6:$L$47,10,FALSE))</f>
        <v/>
      </c>
      <c r="AB200" s="1217" t="str">
        <f>IF(AB199="","",VLOOKUP(AB199,'シフト記号表（従来型・ユニット型共通）'!$C$6:$L$47,10,FALSE))</f>
        <v/>
      </c>
      <c r="AC200" s="1217" t="str">
        <f>IF(AC199="","",VLOOKUP(AC199,'シフト記号表（従来型・ユニット型共通）'!$C$6:$L$47,10,FALSE))</f>
        <v/>
      </c>
      <c r="AD200" s="1217" t="str">
        <f>IF(AD199="","",VLOOKUP(AD199,'シフト記号表（従来型・ユニット型共通）'!$C$6:$L$47,10,FALSE))</f>
        <v/>
      </c>
      <c r="AE200" s="1217" t="str">
        <f>IF(AE199="","",VLOOKUP(AE199,'シフト記号表（従来型・ユニット型共通）'!$C$6:$L$47,10,FALSE))</f>
        <v/>
      </c>
      <c r="AF200" s="1217" t="str">
        <f>IF(AF199="","",VLOOKUP(AF199,'シフト記号表（従来型・ユニット型共通）'!$C$6:$L$47,10,FALSE))</f>
        <v/>
      </c>
      <c r="AG200" s="1233" t="str">
        <f>IF(AG199="","",VLOOKUP(AG199,'シフト記号表（従来型・ユニット型共通）'!$C$6:$L$47,10,FALSE))</f>
        <v/>
      </c>
      <c r="AH200" s="1206" t="str">
        <f>IF(AH199="","",VLOOKUP(AH199,'シフト記号表（従来型・ユニット型共通）'!$C$6:$L$47,10,FALSE))</f>
        <v/>
      </c>
      <c r="AI200" s="1217" t="str">
        <f>IF(AI199="","",VLOOKUP(AI199,'シフト記号表（従来型・ユニット型共通）'!$C$6:$L$47,10,FALSE))</f>
        <v/>
      </c>
      <c r="AJ200" s="1217" t="str">
        <f>IF(AJ199="","",VLOOKUP(AJ199,'シフト記号表（従来型・ユニット型共通）'!$C$6:$L$47,10,FALSE))</f>
        <v/>
      </c>
      <c r="AK200" s="1217" t="str">
        <f>IF(AK199="","",VLOOKUP(AK199,'シフト記号表（従来型・ユニット型共通）'!$C$6:$L$47,10,FALSE))</f>
        <v/>
      </c>
      <c r="AL200" s="1217" t="str">
        <f>IF(AL199="","",VLOOKUP(AL199,'シフト記号表（従来型・ユニット型共通）'!$C$6:$L$47,10,FALSE))</f>
        <v/>
      </c>
      <c r="AM200" s="1217" t="str">
        <f>IF(AM199="","",VLOOKUP(AM199,'シフト記号表（従来型・ユニット型共通）'!$C$6:$L$47,10,FALSE))</f>
        <v/>
      </c>
      <c r="AN200" s="1233" t="str">
        <f>IF(AN199="","",VLOOKUP(AN199,'シフト記号表（従来型・ユニット型共通）'!$C$6:$L$47,10,FALSE))</f>
        <v/>
      </c>
      <c r="AO200" s="1206" t="str">
        <f>IF(AO199="","",VLOOKUP(AO199,'シフト記号表（従来型・ユニット型共通）'!$C$6:$L$47,10,FALSE))</f>
        <v/>
      </c>
      <c r="AP200" s="1217" t="str">
        <f>IF(AP199="","",VLOOKUP(AP199,'シフト記号表（従来型・ユニット型共通）'!$C$6:$L$47,10,FALSE))</f>
        <v/>
      </c>
      <c r="AQ200" s="1217" t="str">
        <f>IF(AQ199="","",VLOOKUP(AQ199,'シフト記号表（従来型・ユニット型共通）'!$C$6:$L$47,10,FALSE))</f>
        <v/>
      </c>
      <c r="AR200" s="1217" t="str">
        <f>IF(AR199="","",VLOOKUP(AR199,'シフト記号表（従来型・ユニット型共通）'!$C$6:$L$47,10,FALSE))</f>
        <v/>
      </c>
      <c r="AS200" s="1217" t="str">
        <f>IF(AS199="","",VLOOKUP(AS199,'シフト記号表（従来型・ユニット型共通）'!$C$6:$L$47,10,FALSE))</f>
        <v/>
      </c>
      <c r="AT200" s="1217" t="str">
        <f>IF(AT199="","",VLOOKUP(AT199,'シフト記号表（従来型・ユニット型共通）'!$C$6:$L$47,10,FALSE))</f>
        <v/>
      </c>
      <c r="AU200" s="1233" t="str">
        <f>IF(AU199="","",VLOOKUP(AU199,'シフト記号表（従来型・ユニット型共通）'!$C$6:$L$47,10,FALSE))</f>
        <v/>
      </c>
      <c r="AV200" s="1206" t="str">
        <f>IF(AV199="","",VLOOKUP(AV199,'シフト記号表（従来型・ユニット型共通）'!$C$6:$L$47,10,FALSE))</f>
        <v/>
      </c>
      <c r="AW200" s="1217" t="str">
        <f>IF(AW199="","",VLOOKUP(AW199,'シフト記号表（従来型・ユニット型共通）'!$C$6:$L$47,10,FALSE))</f>
        <v/>
      </c>
      <c r="AX200" s="1217" t="str">
        <f>IF(AX199="","",VLOOKUP(AX199,'シフト記号表（従来型・ユニット型共通）'!$C$6:$L$47,10,FALSE))</f>
        <v/>
      </c>
      <c r="AY200" s="1217" t="str">
        <f>IF(AY199="","",VLOOKUP(AY199,'シフト記号表（従来型・ユニット型共通）'!$C$6:$L$47,10,FALSE))</f>
        <v/>
      </c>
      <c r="AZ200" s="1217" t="str">
        <f>IF(AZ199="","",VLOOKUP(AZ199,'シフト記号表（従来型・ユニット型共通）'!$C$6:$L$47,10,FALSE))</f>
        <v/>
      </c>
      <c r="BA200" s="1217" t="str">
        <f>IF(BA199="","",VLOOKUP(BA199,'シフト記号表（従来型・ユニット型共通）'!$C$6:$L$47,10,FALSE))</f>
        <v/>
      </c>
      <c r="BB200" s="1233" t="str">
        <f>IF(BB199="","",VLOOKUP(BB199,'シフト記号表（従来型・ユニット型共通）'!$C$6:$L$47,10,FALSE))</f>
        <v/>
      </c>
      <c r="BC200" s="1206" t="str">
        <f>IF(BC199="","",VLOOKUP(BC199,'シフト記号表（従来型・ユニット型共通）'!$C$6:$L$47,10,FALSE))</f>
        <v/>
      </c>
      <c r="BD200" s="1217" t="str">
        <f>IF(BD199="","",VLOOKUP(BD199,'シフト記号表（従来型・ユニット型共通）'!$C$6:$L$47,10,FALSE))</f>
        <v/>
      </c>
      <c r="BE200" s="1217" t="str">
        <f>IF(BE199="","",VLOOKUP(BE199,'シフト記号表（従来型・ユニット型共通）'!$C$6:$L$47,10,FALSE))</f>
        <v/>
      </c>
      <c r="BF200" s="1269">
        <f>IF($BI$3="４週",SUM(AA200:BB200),IF($BI$3="暦月",SUM(AA200:BE200),""))</f>
        <v>0</v>
      </c>
      <c r="BG200" s="1278"/>
      <c r="BH200" s="1287">
        <f>IF($BI$3="４週",BF200/4,IF($BI$3="暦月",(BF200/($BI$8/7)),""))</f>
        <v>0</v>
      </c>
      <c r="BI200" s="1278"/>
      <c r="BJ200" s="1299"/>
      <c r="BK200" s="1306"/>
      <c r="BL200" s="1306"/>
      <c r="BM200" s="1306"/>
      <c r="BN200" s="1316"/>
    </row>
    <row r="201" spans="2:66" ht="20.25" customHeight="1">
      <c r="B201" s="1040">
        <f>B199+1</f>
        <v>93</v>
      </c>
      <c r="C201" s="1048"/>
      <c r="D201" s="1055"/>
      <c r="E201" s="1060"/>
      <c r="F201" s="1066"/>
      <c r="G201" s="1077"/>
      <c r="H201" s="1088"/>
      <c r="I201" s="1095"/>
      <c r="J201" s="1100"/>
      <c r="K201" s="1095"/>
      <c r="L201" s="1100"/>
      <c r="M201" s="1109"/>
      <c r="N201" s="1123"/>
      <c r="O201" s="1129"/>
      <c r="P201" s="1145"/>
      <c r="Q201" s="1145"/>
      <c r="R201" s="1088"/>
      <c r="S201" s="1152"/>
      <c r="T201" s="1157"/>
      <c r="U201" s="1157"/>
      <c r="V201" s="1157"/>
      <c r="W201" s="1168"/>
      <c r="X201" s="1178" t="s">
        <v>1147</v>
      </c>
      <c r="Y201" s="1185"/>
      <c r="Z201" s="1196"/>
      <c r="AA201" s="1207"/>
      <c r="AB201" s="1218"/>
      <c r="AC201" s="1218"/>
      <c r="AD201" s="1218"/>
      <c r="AE201" s="1218"/>
      <c r="AF201" s="1218"/>
      <c r="AG201" s="1234"/>
      <c r="AH201" s="1207"/>
      <c r="AI201" s="1218"/>
      <c r="AJ201" s="1218"/>
      <c r="AK201" s="1218"/>
      <c r="AL201" s="1218"/>
      <c r="AM201" s="1218"/>
      <c r="AN201" s="1234"/>
      <c r="AO201" s="1207"/>
      <c r="AP201" s="1218"/>
      <c r="AQ201" s="1218"/>
      <c r="AR201" s="1218"/>
      <c r="AS201" s="1218"/>
      <c r="AT201" s="1218"/>
      <c r="AU201" s="1234"/>
      <c r="AV201" s="1207"/>
      <c r="AW201" s="1218"/>
      <c r="AX201" s="1218"/>
      <c r="AY201" s="1218"/>
      <c r="AZ201" s="1218"/>
      <c r="BA201" s="1218"/>
      <c r="BB201" s="1234"/>
      <c r="BC201" s="1207"/>
      <c r="BD201" s="1218"/>
      <c r="BE201" s="1261"/>
      <c r="BF201" s="1268"/>
      <c r="BG201" s="1277"/>
      <c r="BH201" s="1286"/>
      <c r="BI201" s="1294"/>
      <c r="BJ201" s="1298"/>
      <c r="BK201" s="1305"/>
      <c r="BL201" s="1305"/>
      <c r="BM201" s="1305"/>
      <c r="BN201" s="1315"/>
    </row>
    <row r="202" spans="2:66" ht="20.25" customHeight="1">
      <c r="B202" s="1041"/>
      <c r="C202" s="1047"/>
      <c r="D202" s="1054"/>
      <c r="E202" s="1060"/>
      <c r="F202" s="1066"/>
      <c r="G202" s="1078"/>
      <c r="H202" s="1089"/>
      <c r="I202" s="1097"/>
      <c r="J202" s="1102">
        <f>G201</f>
        <v>0</v>
      </c>
      <c r="K202" s="1097"/>
      <c r="L202" s="1102">
        <f>M201</f>
        <v>0</v>
      </c>
      <c r="M202" s="1110"/>
      <c r="N202" s="1124"/>
      <c r="O202" s="1130"/>
      <c r="P202" s="1146"/>
      <c r="Q202" s="1146"/>
      <c r="R202" s="1089"/>
      <c r="S202" s="1152"/>
      <c r="T202" s="1157"/>
      <c r="U202" s="1157"/>
      <c r="V202" s="1157"/>
      <c r="W202" s="1168"/>
      <c r="X202" s="1177" t="s">
        <v>1148</v>
      </c>
      <c r="Y202" s="1184"/>
      <c r="Z202" s="1195"/>
      <c r="AA202" s="1206" t="str">
        <f>IF(AA201="","",VLOOKUP(AA201,'シフト記号表（従来型・ユニット型共通）'!$C$6:$L$47,10,FALSE))</f>
        <v/>
      </c>
      <c r="AB202" s="1217" t="str">
        <f>IF(AB201="","",VLOOKUP(AB201,'シフト記号表（従来型・ユニット型共通）'!$C$6:$L$47,10,FALSE))</f>
        <v/>
      </c>
      <c r="AC202" s="1217" t="str">
        <f>IF(AC201="","",VLOOKUP(AC201,'シフト記号表（従来型・ユニット型共通）'!$C$6:$L$47,10,FALSE))</f>
        <v/>
      </c>
      <c r="AD202" s="1217" t="str">
        <f>IF(AD201="","",VLOOKUP(AD201,'シフト記号表（従来型・ユニット型共通）'!$C$6:$L$47,10,FALSE))</f>
        <v/>
      </c>
      <c r="AE202" s="1217" t="str">
        <f>IF(AE201="","",VLOOKUP(AE201,'シフト記号表（従来型・ユニット型共通）'!$C$6:$L$47,10,FALSE))</f>
        <v/>
      </c>
      <c r="AF202" s="1217" t="str">
        <f>IF(AF201="","",VLOOKUP(AF201,'シフト記号表（従来型・ユニット型共通）'!$C$6:$L$47,10,FALSE))</f>
        <v/>
      </c>
      <c r="AG202" s="1233" t="str">
        <f>IF(AG201="","",VLOOKUP(AG201,'シフト記号表（従来型・ユニット型共通）'!$C$6:$L$47,10,FALSE))</f>
        <v/>
      </c>
      <c r="AH202" s="1206" t="str">
        <f>IF(AH201="","",VLOOKUP(AH201,'シフト記号表（従来型・ユニット型共通）'!$C$6:$L$47,10,FALSE))</f>
        <v/>
      </c>
      <c r="AI202" s="1217" t="str">
        <f>IF(AI201="","",VLOOKUP(AI201,'シフト記号表（従来型・ユニット型共通）'!$C$6:$L$47,10,FALSE))</f>
        <v/>
      </c>
      <c r="AJ202" s="1217" t="str">
        <f>IF(AJ201="","",VLOOKUP(AJ201,'シフト記号表（従来型・ユニット型共通）'!$C$6:$L$47,10,FALSE))</f>
        <v/>
      </c>
      <c r="AK202" s="1217" t="str">
        <f>IF(AK201="","",VLOOKUP(AK201,'シフト記号表（従来型・ユニット型共通）'!$C$6:$L$47,10,FALSE))</f>
        <v/>
      </c>
      <c r="AL202" s="1217" t="str">
        <f>IF(AL201="","",VLOOKUP(AL201,'シフト記号表（従来型・ユニット型共通）'!$C$6:$L$47,10,FALSE))</f>
        <v/>
      </c>
      <c r="AM202" s="1217" t="str">
        <f>IF(AM201="","",VLOOKUP(AM201,'シフト記号表（従来型・ユニット型共通）'!$C$6:$L$47,10,FALSE))</f>
        <v/>
      </c>
      <c r="AN202" s="1233" t="str">
        <f>IF(AN201="","",VLOOKUP(AN201,'シフト記号表（従来型・ユニット型共通）'!$C$6:$L$47,10,FALSE))</f>
        <v/>
      </c>
      <c r="AO202" s="1206" t="str">
        <f>IF(AO201="","",VLOOKUP(AO201,'シフト記号表（従来型・ユニット型共通）'!$C$6:$L$47,10,FALSE))</f>
        <v/>
      </c>
      <c r="AP202" s="1217" t="str">
        <f>IF(AP201="","",VLOOKUP(AP201,'シフト記号表（従来型・ユニット型共通）'!$C$6:$L$47,10,FALSE))</f>
        <v/>
      </c>
      <c r="AQ202" s="1217" t="str">
        <f>IF(AQ201="","",VLOOKUP(AQ201,'シフト記号表（従来型・ユニット型共通）'!$C$6:$L$47,10,FALSE))</f>
        <v/>
      </c>
      <c r="AR202" s="1217" t="str">
        <f>IF(AR201="","",VLOOKUP(AR201,'シフト記号表（従来型・ユニット型共通）'!$C$6:$L$47,10,FALSE))</f>
        <v/>
      </c>
      <c r="AS202" s="1217" t="str">
        <f>IF(AS201="","",VLOOKUP(AS201,'シフト記号表（従来型・ユニット型共通）'!$C$6:$L$47,10,FALSE))</f>
        <v/>
      </c>
      <c r="AT202" s="1217" t="str">
        <f>IF(AT201="","",VLOOKUP(AT201,'シフト記号表（従来型・ユニット型共通）'!$C$6:$L$47,10,FALSE))</f>
        <v/>
      </c>
      <c r="AU202" s="1233" t="str">
        <f>IF(AU201="","",VLOOKUP(AU201,'シフト記号表（従来型・ユニット型共通）'!$C$6:$L$47,10,FALSE))</f>
        <v/>
      </c>
      <c r="AV202" s="1206" t="str">
        <f>IF(AV201="","",VLOOKUP(AV201,'シフト記号表（従来型・ユニット型共通）'!$C$6:$L$47,10,FALSE))</f>
        <v/>
      </c>
      <c r="AW202" s="1217" t="str">
        <f>IF(AW201="","",VLOOKUP(AW201,'シフト記号表（従来型・ユニット型共通）'!$C$6:$L$47,10,FALSE))</f>
        <v/>
      </c>
      <c r="AX202" s="1217" t="str">
        <f>IF(AX201="","",VLOOKUP(AX201,'シフト記号表（従来型・ユニット型共通）'!$C$6:$L$47,10,FALSE))</f>
        <v/>
      </c>
      <c r="AY202" s="1217" t="str">
        <f>IF(AY201="","",VLOOKUP(AY201,'シフト記号表（従来型・ユニット型共通）'!$C$6:$L$47,10,FALSE))</f>
        <v/>
      </c>
      <c r="AZ202" s="1217" t="str">
        <f>IF(AZ201="","",VLOOKUP(AZ201,'シフト記号表（従来型・ユニット型共通）'!$C$6:$L$47,10,FALSE))</f>
        <v/>
      </c>
      <c r="BA202" s="1217" t="str">
        <f>IF(BA201="","",VLOOKUP(BA201,'シフト記号表（従来型・ユニット型共通）'!$C$6:$L$47,10,FALSE))</f>
        <v/>
      </c>
      <c r="BB202" s="1233" t="str">
        <f>IF(BB201="","",VLOOKUP(BB201,'シフト記号表（従来型・ユニット型共通）'!$C$6:$L$47,10,FALSE))</f>
        <v/>
      </c>
      <c r="BC202" s="1206" t="str">
        <f>IF(BC201="","",VLOOKUP(BC201,'シフト記号表（従来型・ユニット型共通）'!$C$6:$L$47,10,FALSE))</f>
        <v/>
      </c>
      <c r="BD202" s="1217" t="str">
        <f>IF(BD201="","",VLOOKUP(BD201,'シフト記号表（従来型・ユニット型共通）'!$C$6:$L$47,10,FALSE))</f>
        <v/>
      </c>
      <c r="BE202" s="1217" t="str">
        <f>IF(BE201="","",VLOOKUP(BE201,'シフト記号表（従来型・ユニット型共通）'!$C$6:$L$47,10,FALSE))</f>
        <v/>
      </c>
      <c r="BF202" s="1269">
        <f>IF($BI$3="４週",SUM(AA202:BB202),IF($BI$3="暦月",SUM(AA202:BE202),""))</f>
        <v>0</v>
      </c>
      <c r="BG202" s="1278"/>
      <c r="BH202" s="1287">
        <f>IF($BI$3="４週",BF202/4,IF($BI$3="暦月",(BF202/($BI$8/7)),""))</f>
        <v>0</v>
      </c>
      <c r="BI202" s="1278"/>
      <c r="BJ202" s="1299"/>
      <c r="BK202" s="1306"/>
      <c r="BL202" s="1306"/>
      <c r="BM202" s="1306"/>
      <c r="BN202" s="1316"/>
    </row>
    <row r="203" spans="2:66" ht="20.25" customHeight="1">
      <c r="B203" s="1040">
        <f>B201+1</f>
        <v>94</v>
      </c>
      <c r="C203" s="1048"/>
      <c r="D203" s="1055"/>
      <c r="E203" s="1060"/>
      <c r="F203" s="1066"/>
      <c r="G203" s="1077"/>
      <c r="H203" s="1088"/>
      <c r="I203" s="1095"/>
      <c r="J203" s="1100"/>
      <c r="K203" s="1095"/>
      <c r="L203" s="1100"/>
      <c r="M203" s="1109"/>
      <c r="N203" s="1123"/>
      <c r="O203" s="1129"/>
      <c r="P203" s="1145"/>
      <c r="Q203" s="1145"/>
      <c r="R203" s="1088"/>
      <c r="S203" s="1152"/>
      <c r="T203" s="1157"/>
      <c r="U203" s="1157"/>
      <c r="V203" s="1157"/>
      <c r="W203" s="1168"/>
      <c r="X203" s="1178" t="s">
        <v>1147</v>
      </c>
      <c r="Y203" s="1185"/>
      <c r="Z203" s="1196"/>
      <c r="AA203" s="1207"/>
      <c r="AB203" s="1218"/>
      <c r="AC203" s="1218"/>
      <c r="AD203" s="1218"/>
      <c r="AE203" s="1218"/>
      <c r="AF203" s="1218"/>
      <c r="AG203" s="1234"/>
      <c r="AH203" s="1207"/>
      <c r="AI203" s="1218"/>
      <c r="AJ203" s="1218"/>
      <c r="AK203" s="1218"/>
      <c r="AL203" s="1218"/>
      <c r="AM203" s="1218"/>
      <c r="AN203" s="1234"/>
      <c r="AO203" s="1207"/>
      <c r="AP203" s="1218"/>
      <c r="AQ203" s="1218"/>
      <c r="AR203" s="1218"/>
      <c r="AS203" s="1218"/>
      <c r="AT203" s="1218"/>
      <c r="AU203" s="1234"/>
      <c r="AV203" s="1207"/>
      <c r="AW203" s="1218"/>
      <c r="AX203" s="1218"/>
      <c r="AY203" s="1218"/>
      <c r="AZ203" s="1218"/>
      <c r="BA203" s="1218"/>
      <c r="BB203" s="1234"/>
      <c r="BC203" s="1207"/>
      <c r="BD203" s="1218"/>
      <c r="BE203" s="1261"/>
      <c r="BF203" s="1268"/>
      <c r="BG203" s="1277"/>
      <c r="BH203" s="1286"/>
      <c r="BI203" s="1294"/>
      <c r="BJ203" s="1298"/>
      <c r="BK203" s="1305"/>
      <c r="BL203" s="1305"/>
      <c r="BM203" s="1305"/>
      <c r="BN203" s="1315"/>
    </row>
    <row r="204" spans="2:66" ht="20.25" customHeight="1">
      <c r="B204" s="1041"/>
      <c r="C204" s="1047"/>
      <c r="D204" s="1054"/>
      <c r="E204" s="1060"/>
      <c r="F204" s="1066"/>
      <c r="G204" s="1078"/>
      <c r="H204" s="1089"/>
      <c r="I204" s="1097"/>
      <c r="J204" s="1102">
        <f>G203</f>
        <v>0</v>
      </c>
      <c r="K204" s="1097"/>
      <c r="L204" s="1102">
        <f>M203</f>
        <v>0</v>
      </c>
      <c r="M204" s="1110"/>
      <c r="N204" s="1124"/>
      <c r="O204" s="1130"/>
      <c r="P204" s="1146"/>
      <c r="Q204" s="1146"/>
      <c r="R204" s="1089"/>
      <c r="S204" s="1152"/>
      <c r="T204" s="1157"/>
      <c r="U204" s="1157"/>
      <c r="V204" s="1157"/>
      <c r="W204" s="1168"/>
      <c r="X204" s="1177" t="s">
        <v>1148</v>
      </c>
      <c r="Y204" s="1184"/>
      <c r="Z204" s="1195"/>
      <c r="AA204" s="1206" t="str">
        <f>IF(AA203="","",VLOOKUP(AA203,'シフト記号表（従来型・ユニット型共通）'!$C$6:$L$47,10,FALSE))</f>
        <v/>
      </c>
      <c r="AB204" s="1217" t="str">
        <f>IF(AB203="","",VLOOKUP(AB203,'シフト記号表（従来型・ユニット型共通）'!$C$6:$L$47,10,FALSE))</f>
        <v/>
      </c>
      <c r="AC204" s="1217" t="str">
        <f>IF(AC203="","",VLOOKUP(AC203,'シフト記号表（従来型・ユニット型共通）'!$C$6:$L$47,10,FALSE))</f>
        <v/>
      </c>
      <c r="AD204" s="1217" t="str">
        <f>IF(AD203="","",VLOOKUP(AD203,'シフト記号表（従来型・ユニット型共通）'!$C$6:$L$47,10,FALSE))</f>
        <v/>
      </c>
      <c r="AE204" s="1217" t="str">
        <f>IF(AE203="","",VLOOKUP(AE203,'シフト記号表（従来型・ユニット型共通）'!$C$6:$L$47,10,FALSE))</f>
        <v/>
      </c>
      <c r="AF204" s="1217" t="str">
        <f>IF(AF203="","",VLOOKUP(AF203,'シフト記号表（従来型・ユニット型共通）'!$C$6:$L$47,10,FALSE))</f>
        <v/>
      </c>
      <c r="AG204" s="1233" t="str">
        <f>IF(AG203="","",VLOOKUP(AG203,'シフト記号表（従来型・ユニット型共通）'!$C$6:$L$47,10,FALSE))</f>
        <v/>
      </c>
      <c r="AH204" s="1206" t="str">
        <f>IF(AH203="","",VLOOKUP(AH203,'シフト記号表（従来型・ユニット型共通）'!$C$6:$L$47,10,FALSE))</f>
        <v/>
      </c>
      <c r="AI204" s="1217" t="str">
        <f>IF(AI203="","",VLOOKUP(AI203,'シフト記号表（従来型・ユニット型共通）'!$C$6:$L$47,10,FALSE))</f>
        <v/>
      </c>
      <c r="AJ204" s="1217" t="str">
        <f>IF(AJ203="","",VLOOKUP(AJ203,'シフト記号表（従来型・ユニット型共通）'!$C$6:$L$47,10,FALSE))</f>
        <v/>
      </c>
      <c r="AK204" s="1217" t="str">
        <f>IF(AK203="","",VLOOKUP(AK203,'シフト記号表（従来型・ユニット型共通）'!$C$6:$L$47,10,FALSE))</f>
        <v/>
      </c>
      <c r="AL204" s="1217" t="str">
        <f>IF(AL203="","",VLOOKUP(AL203,'シフト記号表（従来型・ユニット型共通）'!$C$6:$L$47,10,FALSE))</f>
        <v/>
      </c>
      <c r="AM204" s="1217" t="str">
        <f>IF(AM203="","",VLOOKUP(AM203,'シフト記号表（従来型・ユニット型共通）'!$C$6:$L$47,10,FALSE))</f>
        <v/>
      </c>
      <c r="AN204" s="1233" t="str">
        <f>IF(AN203="","",VLOOKUP(AN203,'シフト記号表（従来型・ユニット型共通）'!$C$6:$L$47,10,FALSE))</f>
        <v/>
      </c>
      <c r="AO204" s="1206" t="str">
        <f>IF(AO203="","",VLOOKUP(AO203,'シフト記号表（従来型・ユニット型共通）'!$C$6:$L$47,10,FALSE))</f>
        <v/>
      </c>
      <c r="AP204" s="1217" t="str">
        <f>IF(AP203="","",VLOOKUP(AP203,'シフト記号表（従来型・ユニット型共通）'!$C$6:$L$47,10,FALSE))</f>
        <v/>
      </c>
      <c r="AQ204" s="1217" t="str">
        <f>IF(AQ203="","",VLOOKUP(AQ203,'シフト記号表（従来型・ユニット型共通）'!$C$6:$L$47,10,FALSE))</f>
        <v/>
      </c>
      <c r="AR204" s="1217" t="str">
        <f>IF(AR203="","",VLOOKUP(AR203,'シフト記号表（従来型・ユニット型共通）'!$C$6:$L$47,10,FALSE))</f>
        <v/>
      </c>
      <c r="AS204" s="1217" t="str">
        <f>IF(AS203="","",VLOOKUP(AS203,'シフト記号表（従来型・ユニット型共通）'!$C$6:$L$47,10,FALSE))</f>
        <v/>
      </c>
      <c r="AT204" s="1217" t="str">
        <f>IF(AT203="","",VLOOKUP(AT203,'シフト記号表（従来型・ユニット型共通）'!$C$6:$L$47,10,FALSE))</f>
        <v/>
      </c>
      <c r="AU204" s="1233" t="str">
        <f>IF(AU203="","",VLOOKUP(AU203,'シフト記号表（従来型・ユニット型共通）'!$C$6:$L$47,10,FALSE))</f>
        <v/>
      </c>
      <c r="AV204" s="1206" t="str">
        <f>IF(AV203="","",VLOOKUP(AV203,'シフト記号表（従来型・ユニット型共通）'!$C$6:$L$47,10,FALSE))</f>
        <v/>
      </c>
      <c r="AW204" s="1217" t="str">
        <f>IF(AW203="","",VLOOKUP(AW203,'シフト記号表（従来型・ユニット型共通）'!$C$6:$L$47,10,FALSE))</f>
        <v/>
      </c>
      <c r="AX204" s="1217" t="str">
        <f>IF(AX203="","",VLOOKUP(AX203,'シフト記号表（従来型・ユニット型共通）'!$C$6:$L$47,10,FALSE))</f>
        <v/>
      </c>
      <c r="AY204" s="1217" t="str">
        <f>IF(AY203="","",VLOOKUP(AY203,'シフト記号表（従来型・ユニット型共通）'!$C$6:$L$47,10,FALSE))</f>
        <v/>
      </c>
      <c r="AZ204" s="1217" t="str">
        <f>IF(AZ203="","",VLOOKUP(AZ203,'シフト記号表（従来型・ユニット型共通）'!$C$6:$L$47,10,FALSE))</f>
        <v/>
      </c>
      <c r="BA204" s="1217" t="str">
        <f>IF(BA203="","",VLOOKUP(BA203,'シフト記号表（従来型・ユニット型共通）'!$C$6:$L$47,10,FALSE))</f>
        <v/>
      </c>
      <c r="BB204" s="1233" t="str">
        <f>IF(BB203="","",VLOOKUP(BB203,'シフト記号表（従来型・ユニット型共通）'!$C$6:$L$47,10,FALSE))</f>
        <v/>
      </c>
      <c r="BC204" s="1206" t="str">
        <f>IF(BC203="","",VLOOKUP(BC203,'シフト記号表（従来型・ユニット型共通）'!$C$6:$L$47,10,FALSE))</f>
        <v/>
      </c>
      <c r="BD204" s="1217" t="str">
        <f>IF(BD203="","",VLOOKUP(BD203,'シフト記号表（従来型・ユニット型共通）'!$C$6:$L$47,10,FALSE))</f>
        <v/>
      </c>
      <c r="BE204" s="1217" t="str">
        <f>IF(BE203="","",VLOOKUP(BE203,'シフト記号表（従来型・ユニット型共通）'!$C$6:$L$47,10,FALSE))</f>
        <v/>
      </c>
      <c r="BF204" s="1269">
        <f>IF($BI$3="４週",SUM(AA204:BB204),IF($BI$3="暦月",SUM(AA204:BE204),""))</f>
        <v>0</v>
      </c>
      <c r="BG204" s="1278"/>
      <c r="BH204" s="1287">
        <f>IF($BI$3="４週",BF204/4,IF($BI$3="暦月",(BF204/($BI$8/7)),""))</f>
        <v>0</v>
      </c>
      <c r="BI204" s="1278"/>
      <c r="BJ204" s="1299"/>
      <c r="BK204" s="1306"/>
      <c r="BL204" s="1306"/>
      <c r="BM204" s="1306"/>
      <c r="BN204" s="1316"/>
    </row>
    <row r="205" spans="2:66" ht="20.25" customHeight="1">
      <c r="B205" s="1040">
        <f>B203+1</f>
        <v>95</v>
      </c>
      <c r="C205" s="1048"/>
      <c r="D205" s="1055"/>
      <c r="E205" s="1060"/>
      <c r="F205" s="1066"/>
      <c r="G205" s="1077"/>
      <c r="H205" s="1088"/>
      <c r="I205" s="1095"/>
      <c r="J205" s="1100"/>
      <c r="K205" s="1095"/>
      <c r="L205" s="1100"/>
      <c r="M205" s="1109"/>
      <c r="N205" s="1123"/>
      <c r="O205" s="1129"/>
      <c r="P205" s="1145"/>
      <c r="Q205" s="1145"/>
      <c r="R205" s="1088"/>
      <c r="S205" s="1152"/>
      <c r="T205" s="1157"/>
      <c r="U205" s="1157"/>
      <c r="V205" s="1157"/>
      <c r="W205" s="1168"/>
      <c r="X205" s="1178" t="s">
        <v>1147</v>
      </c>
      <c r="Y205" s="1185"/>
      <c r="Z205" s="1196"/>
      <c r="AA205" s="1207"/>
      <c r="AB205" s="1218"/>
      <c r="AC205" s="1218"/>
      <c r="AD205" s="1218"/>
      <c r="AE205" s="1218"/>
      <c r="AF205" s="1218"/>
      <c r="AG205" s="1234"/>
      <c r="AH205" s="1207"/>
      <c r="AI205" s="1218"/>
      <c r="AJ205" s="1218"/>
      <c r="AK205" s="1218"/>
      <c r="AL205" s="1218"/>
      <c r="AM205" s="1218"/>
      <c r="AN205" s="1234"/>
      <c r="AO205" s="1207"/>
      <c r="AP205" s="1218"/>
      <c r="AQ205" s="1218"/>
      <c r="AR205" s="1218"/>
      <c r="AS205" s="1218"/>
      <c r="AT205" s="1218"/>
      <c r="AU205" s="1234"/>
      <c r="AV205" s="1207"/>
      <c r="AW205" s="1218"/>
      <c r="AX205" s="1218"/>
      <c r="AY205" s="1218"/>
      <c r="AZ205" s="1218"/>
      <c r="BA205" s="1218"/>
      <c r="BB205" s="1234"/>
      <c r="BC205" s="1207"/>
      <c r="BD205" s="1218"/>
      <c r="BE205" s="1261"/>
      <c r="BF205" s="1268"/>
      <c r="BG205" s="1277"/>
      <c r="BH205" s="1286"/>
      <c r="BI205" s="1294"/>
      <c r="BJ205" s="1298"/>
      <c r="BK205" s="1305"/>
      <c r="BL205" s="1305"/>
      <c r="BM205" s="1305"/>
      <c r="BN205" s="1315"/>
    </row>
    <row r="206" spans="2:66" ht="20.25" customHeight="1">
      <c r="B206" s="1041"/>
      <c r="C206" s="1047"/>
      <c r="D206" s="1054"/>
      <c r="E206" s="1060"/>
      <c r="F206" s="1066"/>
      <c r="G206" s="1078"/>
      <c r="H206" s="1089"/>
      <c r="I206" s="1097"/>
      <c r="J206" s="1102">
        <f>G205</f>
        <v>0</v>
      </c>
      <c r="K206" s="1097"/>
      <c r="L206" s="1102">
        <f>M205</f>
        <v>0</v>
      </c>
      <c r="M206" s="1110"/>
      <c r="N206" s="1124"/>
      <c r="O206" s="1130"/>
      <c r="P206" s="1146"/>
      <c r="Q206" s="1146"/>
      <c r="R206" s="1089"/>
      <c r="S206" s="1152"/>
      <c r="T206" s="1157"/>
      <c r="U206" s="1157"/>
      <c r="V206" s="1157"/>
      <c r="W206" s="1168"/>
      <c r="X206" s="1177" t="s">
        <v>1148</v>
      </c>
      <c r="Y206" s="1184"/>
      <c r="Z206" s="1195"/>
      <c r="AA206" s="1206" t="str">
        <f>IF(AA205="","",VLOOKUP(AA205,'シフト記号表（従来型・ユニット型共通）'!$C$6:$L$47,10,FALSE))</f>
        <v/>
      </c>
      <c r="AB206" s="1217" t="str">
        <f>IF(AB205="","",VLOOKUP(AB205,'シフト記号表（従来型・ユニット型共通）'!$C$6:$L$47,10,FALSE))</f>
        <v/>
      </c>
      <c r="AC206" s="1217" t="str">
        <f>IF(AC205="","",VLOOKUP(AC205,'シフト記号表（従来型・ユニット型共通）'!$C$6:$L$47,10,FALSE))</f>
        <v/>
      </c>
      <c r="AD206" s="1217" t="str">
        <f>IF(AD205="","",VLOOKUP(AD205,'シフト記号表（従来型・ユニット型共通）'!$C$6:$L$47,10,FALSE))</f>
        <v/>
      </c>
      <c r="AE206" s="1217" t="str">
        <f>IF(AE205="","",VLOOKUP(AE205,'シフト記号表（従来型・ユニット型共通）'!$C$6:$L$47,10,FALSE))</f>
        <v/>
      </c>
      <c r="AF206" s="1217" t="str">
        <f>IF(AF205="","",VLOOKUP(AF205,'シフト記号表（従来型・ユニット型共通）'!$C$6:$L$47,10,FALSE))</f>
        <v/>
      </c>
      <c r="AG206" s="1233" t="str">
        <f>IF(AG205="","",VLOOKUP(AG205,'シフト記号表（従来型・ユニット型共通）'!$C$6:$L$47,10,FALSE))</f>
        <v/>
      </c>
      <c r="AH206" s="1206" t="str">
        <f>IF(AH205="","",VLOOKUP(AH205,'シフト記号表（従来型・ユニット型共通）'!$C$6:$L$47,10,FALSE))</f>
        <v/>
      </c>
      <c r="AI206" s="1217" t="str">
        <f>IF(AI205="","",VLOOKUP(AI205,'シフト記号表（従来型・ユニット型共通）'!$C$6:$L$47,10,FALSE))</f>
        <v/>
      </c>
      <c r="AJ206" s="1217" t="str">
        <f>IF(AJ205="","",VLOOKUP(AJ205,'シフト記号表（従来型・ユニット型共通）'!$C$6:$L$47,10,FALSE))</f>
        <v/>
      </c>
      <c r="AK206" s="1217" t="str">
        <f>IF(AK205="","",VLOOKUP(AK205,'シフト記号表（従来型・ユニット型共通）'!$C$6:$L$47,10,FALSE))</f>
        <v/>
      </c>
      <c r="AL206" s="1217" t="str">
        <f>IF(AL205="","",VLOOKUP(AL205,'シフト記号表（従来型・ユニット型共通）'!$C$6:$L$47,10,FALSE))</f>
        <v/>
      </c>
      <c r="AM206" s="1217" t="str">
        <f>IF(AM205="","",VLOOKUP(AM205,'シフト記号表（従来型・ユニット型共通）'!$C$6:$L$47,10,FALSE))</f>
        <v/>
      </c>
      <c r="AN206" s="1233" t="str">
        <f>IF(AN205="","",VLOOKUP(AN205,'シフト記号表（従来型・ユニット型共通）'!$C$6:$L$47,10,FALSE))</f>
        <v/>
      </c>
      <c r="AO206" s="1206" t="str">
        <f>IF(AO205="","",VLOOKUP(AO205,'シフト記号表（従来型・ユニット型共通）'!$C$6:$L$47,10,FALSE))</f>
        <v/>
      </c>
      <c r="AP206" s="1217" t="str">
        <f>IF(AP205="","",VLOOKUP(AP205,'シフト記号表（従来型・ユニット型共通）'!$C$6:$L$47,10,FALSE))</f>
        <v/>
      </c>
      <c r="AQ206" s="1217" t="str">
        <f>IF(AQ205="","",VLOOKUP(AQ205,'シフト記号表（従来型・ユニット型共通）'!$C$6:$L$47,10,FALSE))</f>
        <v/>
      </c>
      <c r="AR206" s="1217" t="str">
        <f>IF(AR205="","",VLOOKUP(AR205,'シフト記号表（従来型・ユニット型共通）'!$C$6:$L$47,10,FALSE))</f>
        <v/>
      </c>
      <c r="AS206" s="1217" t="str">
        <f>IF(AS205="","",VLOOKUP(AS205,'シフト記号表（従来型・ユニット型共通）'!$C$6:$L$47,10,FALSE))</f>
        <v/>
      </c>
      <c r="AT206" s="1217" t="str">
        <f>IF(AT205="","",VLOOKUP(AT205,'シフト記号表（従来型・ユニット型共通）'!$C$6:$L$47,10,FALSE))</f>
        <v/>
      </c>
      <c r="AU206" s="1233" t="str">
        <f>IF(AU205="","",VLOOKUP(AU205,'シフト記号表（従来型・ユニット型共通）'!$C$6:$L$47,10,FALSE))</f>
        <v/>
      </c>
      <c r="AV206" s="1206" t="str">
        <f>IF(AV205="","",VLOOKUP(AV205,'シフト記号表（従来型・ユニット型共通）'!$C$6:$L$47,10,FALSE))</f>
        <v/>
      </c>
      <c r="AW206" s="1217" t="str">
        <f>IF(AW205="","",VLOOKUP(AW205,'シフト記号表（従来型・ユニット型共通）'!$C$6:$L$47,10,FALSE))</f>
        <v/>
      </c>
      <c r="AX206" s="1217" t="str">
        <f>IF(AX205="","",VLOOKUP(AX205,'シフト記号表（従来型・ユニット型共通）'!$C$6:$L$47,10,FALSE))</f>
        <v/>
      </c>
      <c r="AY206" s="1217" t="str">
        <f>IF(AY205="","",VLOOKUP(AY205,'シフト記号表（従来型・ユニット型共通）'!$C$6:$L$47,10,FALSE))</f>
        <v/>
      </c>
      <c r="AZ206" s="1217" t="str">
        <f>IF(AZ205="","",VLOOKUP(AZ205,'シフト記号表（従来型・ユニット型共通）'!$C$6:$L$47,10,FALSE))</f>
        <v/>
      </c>
      <c r="BA206" s="1217" t="str">
        <f>IF(BA205="","",VLOOKUP(BA205,'シフト記号表（従来型・ユニット型共通）'!$C$6:$L$47,10,FALSE))</f>
        <v/>
      </c>
      <c r="BB206" s="1233" t="str">
        <f>IF(BB205="","",VLOOKUP(BB205,'シフト記号表（従来型・ユニット型共通）'!$C$6:$L$47,10,FALSE))</f>
        <v/>
      </c>
      <c r="BC206" s="1206" t="str">
        <f>IF(BC205="","",VLOOKUP(BC205,'シフト記号表（従来型・ユニット型共通）'!$C$6:$L$47,10,FALSE))</f>
        <v/>
      </c>
      <c r="BD206" s="1217" t="str">
        <f>IF(BD205="","",VLOOKUP(BD205,'シフト記号表（従来型・ユニット型共通）'!$C$6:$L$47,10,FALSE))</f>
        <v/>
      </c>
      <c r="BE206" s="1217" t="str">
        <f>IF(BE205="","",VLOOKUP(BE205,'シフト記号表（従来型・ユニット型共通）'!$C$6:$L$47,10,FALSE))</f>
        <v/>
      </c>
      <c r="BF206" s="1269">
        <f>IF($BI$3="４週",SUM(AA206:BB206),IF($BI$3="暦月",SUM(AA206:BE206),""))</f>
        <v>0</v>
      </c>
      <c r="BG206" s="1278"/>
      <c r="BH206" s="1287">
        <f>IF($BI$3="４週",BF206/4,IF($BI$3="暦月",(BF206/($BI$8/7)),""))</f>
        <v>0</v>
      </c>
      <c r="BI206" s="1278"/>
      <c r="BJ206" s="1299"/>
      <c r="BK206" s="1306"/>
      <c r="BL206" s="1306"/>
      <c r="BM206" s="1306"/>
      <c r="BN206" s="1316"/>
    </row>
    <row r="207" spans="2:66" ht="20.25" customHeight="1">
      <c r="B207" s="1040">
        <f>B205+1</f>
        <v>96</v>
      </c>
      <c r="C207" s="1048"/>
      <c r="D207" s="1055"/>
      <c r="E207" s="1060"/>
      <c r="F207" s="1066"/>
      <c r="G207" s="1077"/>
      <c r="H207" s="1088"/>
      <c r="I207" s="1095"/>
      <c r="J207" s="1100"/>
      <c r="K207" s="1095"/>
      <c r="L207" s="1100"/>
      <c r="M207" s="1109"/>
      <c r="N207" s="1123"/>
      <c r="O207" s="1129"/>
      <c r="P207" s="1145"/>
      <c r="Q207" s="1145"/>
      <c r="R207" s="1088"/>
      <c r="S207" s="1152"/>
      <c r="T207" s="1157"/>
      <c r="U207" s="1157"/>
      <c r="V207" s="1157"/>
      <c r="W207" s="1168"/>
      <c r="X207" s="1178" t="s">
        <v>1147</v>
      </c>
      <c r="Y207" s="1185"/>
      <c r="Z207" s="1196"/>
      <c r="AA207" s="1207"/>
      <c r="AB207" s="1218"/>
      <c r="AC207" s="1218"/>
      <c r="AD207" s="1218"/>
      <c r="AE207" s="1218"/>
      <c r="AF207" s="1218"/>
      <c r="AG207" s="1234"/>
      <c r="AH207" s="1207"/>
      <c r="AI207" s="1218"/>
      <c r="AJ207" s="1218"/>
      <c r="AK207" s="1218"/>
      <c r="AL207" s="1218"/>
      <c r="AM207" s="1218"/>
      <c r="AN207" s="1234"/>
      <c r="AO207" s="1207"/>
      <c r="AP207" s="1218"/>
      <c r="AQ207" s="1218"/>
      <c r="AR207" s="1218"/>
      <c r="AS207" s="1218"/>
      <c r="AT207" s="1218"/>
      <c r="AU207" s="1234"/>
      <c r="AV207" s="1207"/>
      <c r="AW207" s="1218"/>
      <c r="AX207" s="1218"/>
      <c r="AY207" s="1218"/>
      <c r="AZ207" s="1218"/>
      <c r="BA207" s="1218"/>
      <c r="BB207" s="1234"/>
      <c r="BC207" s="1207"/>
      <c r="BD207" s="1218"/>
      <c r="BE207" s="1261"/>
      <c r="BF207" s="1268"/>
      <c r="BG207" s="1277"/>
      <c r="BH207" s="1286"/>
      <c r="BI207" s="1294"/>
      <c r="BJ207" s="1298"/>
      <c r="BK207" s="1305"/>
      <c r="BL207" s="1305"/>
      <c r="BM207" s="1305"/>
      <c r="BN207" s="1315"/>
    </row>
    <row r="208" spans="2:66" ht="20.25" customHeight="1">
      <c r="B208" s="1041"/>
      <c r="C208" s="1047"/>
      <c r="D208" s="1054"/>
      <c r="E208" s="1060"/>
      <c r="F208" s="1066"/>
      <c r="G208" s="1078"/>
      <c r="H208" s="1089"/>
      <c r="I208" s="1097"/>
      <c r="J208" s="1102">
        <f>G207</f>
        <v>0</v>
      </c>
      <c r="K208" s="1097"/>
      <c r="L208" s="1102">
        <f>M207</f>
        <v>0</v>
      </c>
      <c r="M208" s="1110"/>
      <c r="N208" s="1124"/>
      <c r="O208" s="1130"/>
      <c r="P208" s="1146"/>
      <c r="Q208" s="1146"/>
      <c r="R208" s="1089"/>
      <c r="S208" s="1152"/>
      <c r="T208" s="1157"/>
      <c r="U208" s="1157"/>
      <c r="V208" s="1157"/>
      <c r="W208" s="1168"/>
      <c r="X208" s="1177" t="s">
        <v>1148</v>
      </c>
      <c r="Y208" s="1184"/>
      <c r="Z208" s="1195"/>
      <c r="AA208" s="1206" t="str">
        <f>IF(AA207="","",VLOOKUP(AA207,'シフト記号表（従来型・ユニット型共通）'!$C$6:$L$47,10,FALSE))</f>
        <v/>
      </c>
      <c r="AB208" s="1217" t="str">
        <f>IF(AB207="","",VLOOKUP(AB207,'シフト記号表（従来型・ユニット型共通）'!$C$6:$L$47,10,FALSE))</f>
        <v/>
      </c>
      <c r="AC208" s="1217" t="str">
        <f>IF(AC207="","",VLOOKUP(AC207,'シフト記号表（従来型・ユニット型共通）'!$C$6:$L$47,10,FALSE))</f>
        <v/>
      </c>
      <c r="AD208" s="1217" t="str">
        <f>IF(AD207="","",VLOOKUP(AD207,'シフト記号表（従来型・ユニット型共通）'!$C$6:$L$47,10,FALSE))</f>
        <v/>
      </c>
      <c r="AE208" s="1217" t="str">
        <f>IF(AE207="","",VLOOKUP(AE207,'シフト記号表（従来型・ユニット型共通）'!$C$6:$L$47,10,FALSE))</f>
        <v/>
      </c>
      <c r="AF208" s="1217" t="str">
        <f>IF(AF207="","",VLOOKUP(AF207,'シフト記号表（従来型・ユニット型共通）'!$C$6:$L$47,10,FALSE))</f>
        <v/>
      </c>
      <c r="AG208" s="1233" t="str">
        <f>IF(AG207="","",VLOOKUP(AG207,'シフト記号表（従来型・ユニット型共通）'!$C$6:$L$47,10,FALSE))</f>
        <v/>
      </c>
      <c r="AH208" s="1206" t="str">
        <f>IF(AH207="","",VLOOKUP(AH207,'シフト記号表（従来型・ユニット型共通）'!$C$6:$L$47,10,FALSE))</f>
        <v/>
      </c>
      <c r="AI208" s="1217" t="str">
        <f>IF(AI207="","",VLOOKUP(AI207,'シフト記号表（従来型・ユニット型共通）'!$C$6:$L$47,10,FALSE))</f>
        <v/>
      </c>
      <c r="AJ208" s="1217" t="str">
        <f>IF(AJ207="","",VLOOKUP(AJ207,'シフト記号表（従来型・ユニット型共通）'!$C$6:$L$47,10,FALSE))</f>
        <v/>
      </c>
      <c r="AK208" s="1217" t="str">
        <f>IF(AK207="","",VLOOKUP(AK207,'シフト記号表（従来型・ユニット型共通）'!$C$6:$L$47,10,FALSE))</f>
        <v/>
      </c>
      <c r="AL208" s="1217" t="str">
        <f>IF(AL207="","",VLOOKUP(AL207,'シフト記号表（従来型・ユニット型共通）'!$C$6:$L$47,10,FALSE))</f>
        <v/>
      </c>
      <c r="AM208" s="1217" t="str">
        <f>IF(AM207="","",VLOOKUP(AM207,'シフト記号表（従来型・ユニット型共通）'!$C$6:$L$47,10,FALSE))</f>
        <v/>
      </c>
      <c r="AN208" s="1233" t="str">
        <f>IF(AN207="","",VLOOKUP(AN207,'シフト記号表（従来型・ユニット型共通）'!$C$6:$L$47,10,FALSE))</f>
        <v/>
      </c>
      <c r="AO208" s="1206" t="str">
        <f>IF(AO207="","",VLOOKUP(AO207,'シフト記号表（従来型・ユニット型共通）'!$C$6:$L$47,10,FALSE))</f>
        <v/>
      </c>
      <c r="AP208" s="1217" t="str">
        <f>IF(AP207="","",VLOOKUP(AP207,'シフト記号表（従来型・ユニット型共通）'!$C$6:$L$47,10,FALSE))</f>
        <v/>
      </c>
      <c r="AQ208" s="1217" t="str">
        <f>IF(AQ207="","",VLOOKUP(AQ207,'シフト記号表（従来型・ユニット型共通）'!$C$6:$L$47,10,FALSE))</f>
        <v/>
      </c>
      <c r="AR208" s="1217" t="str">
        <f>IF(AR207="","",VLOOKUP(AR207,'シフト記号表（従来型・ユニット型共通）'!$C$6:$L$47,10,FALSE))</f>
        <v/>
      </c>
      <c r="AS208" s="1217" t="str">
        <f>IF(AS207="","",VLOOKUP(AS207,'シフト記号表（従来型・ユニット型共通）'!$C$6:$L$47,10,FALSE))</f>
        <v/>
      </c>
      <c r="AT208" s="1217" t="str">
        <f>IF(AT207="","",VLOOKUP(AT207,'シフト記号表（従来型・ユニット型共通）'!$C$6:$L$47,10,FALSE))</f>
        <v/>
      </c>
      <c r="AU208" s="1233" t="str">
        <f>IF(AU207="","",VLOOKUP(AU207,'シフト記号表（従来型・ユニット型共通）'!$C$6:$L$47,10,FALSE))</f>
        <v/>
      </c>
      <c r="AV208" s="1206" t="str">
        <f>IF(AV207="","",VLOOKUP(AV207,'シフト記号表（従来型・ユニット型共通）'!$C$6:$L$47,10,FALSE))</f>
        <v/>
      </c>
      <c r="AW208" s="1217" t="str">
        <f>IF(AW207="","",VLOOKUP(AW207,'シフト記号表（従来型・ユニット型共通）'!$C$6:$L$47,10,FALSE))</f>
        <v/>
      </c>
      <c r="AX208" s="1217" t="str">
        <f>IF(AX207="","",VLOOKUP(AX207,'シフト記号表（従来型・ユニット型共通）'!$C$6:$L$47,10,FALSE))</f>
        <v/>
      </c>
      <c r="AY208" s="1217" t="str">
        <f>IF(AY207="","",VLOOKUP(AY207,'シフト記号表（従来型・ユニット型共通）'!$C$6:$L$47,10,FALSE))</f>
        <v/>
      </c>
      <c r="AZ208" s="1217" t="str">
        <f>IF(AZ207="","",VLOOKUP(AZ207,'シフト記号表（従来型・ユニット型共通）'!$C$6:$L$47,10,FALSE))</f>
        <v/>
      </c>
      <c r="BA208" s="1217" t="str">
        <f>IF(BA207="","",VLOOKUP(BA207,'シフト記号表（従来型・ユニット型共通）'!$C$6:$L$47,10,FALSE))</f>
        <v/>
      </c>
      <c r="BB208" s="1233" t="str">
        <f>IF(BB207="","",VLOOKUP(BB207,'シフト記号表（従来型・ユニット型共通）'!$C$6:$L$47,10,FALSE))</f>
        <v/>
      </c>
      <c r="BC208" s="1206" t="str">
        <f>IF(BC207="","",VLOOKUP(BC207,'シフト記号表（従来型・ユニット型共通）'!$C$6:$L$47,10,FALSE))</f>
        <v/>
      </c>
      <c r="BD208" s="1217" t="str">
        <f>IF(BD207="","",VLOOKUP(BD207,'シフト記号表（従来型・ユニット型共通）'!$C$6:$L$47,10,FALSE))</f>
        <v/>
      </c>
      <c r="BE208" s="1217" t="str">
        <f>IF(BE207="","",VLOOKUP(BE207,'シフト記号表（従来型・ユニット型共通）'!$C$6:$L$47,10,FALSE))</f>
        <v/>
      </c>
      <c r="BF208" s="1269">
        <f>IF($BI$3="４週",SUM(AA208:BB208),IF($BI$3="暦月",SUM(AA208:BE208),""))</f>
        <v>0</v>
      </c>
      <c r="BG208" s="1278"/>
      <c r="BH208" s="1287">
        <f>IF($BI$3="４週",BF208/4,IF($BI$3="暦月",(BF208/($BI$8/7)),""))</f>
        <v>0</v>
      </c>
      <c r="BI208" s="1278"/>
      <c r="BJ208" s="1299"/>
      <c r="BK208" s="1306"/>
      <c r="BL208" s="1306"/>
      <c r="BM208" s="1306"/>
      <c r="BN208" s="1316"/>
    </row>
    <row r="209" spans="2:66" ht="20.25" customHeight="1">
      <c r="B209" s="1040">
        <f>B207+1</f>
        <v>97</v>
      </c>
      <c r="C209" s="1048"/>
      <c r="D209" s="1055"/>
      <c r="E209" s="1060"/>
      <c r="F209" s="1066"/>
      <c r="G209" s="1077"/>
      <c r="H209" s="1088"/>
      <c r="I209" s="1095"/>
      <c r="J209" s="1100"/>
      <c r="K209" s="1095"/>
      <c r="L209" s="1100"/>
      <c r="M209" s="1109"/>
      <c r="N209" s="1123"/>
      <c r="O209" s="1129"/>
      <c r="P209" s="1145"/>
      <c r="Q209" s="1145"/>
      <c r="R209" s="1088"/>
      <c r="S209" s="1152"/>
      <c r="T209" s="1157"/>
      <c r="U209" s="1157"/>
      <c r="V209" s="1157"/>
      <c r="W209" s="1168"/>
      <c r="X209" s="1178" t="s">
        <v>1147</v>
      </c>
      <c r="Y209" s="1185"/>
      <c r="Z209" s="1196"/>
      <c r="AA209" s="1207"/>
      <c r="AB209" s="1218"/>
      <c r="AC209" s="1218"/>
      <c r="AD209" s="1218"/>
      <c r="AE209" s="1218"/>
      <c r="AF209" s="1218"/>
      <c r="AG209" s="1234"/>
      <c r="AH209" s="1207"/>
      <c r="AI209" s="1218"/>
      <c r="AJ209" s="1218"/>
      <c r="AK209" s="1218"/>
      <c r="AL209" s="1218"/>
      <c r="AM209" s="1218"/>
      <c r="AN209" s="1234"/>
      <c r="AO209" s="1207"/>
      <c r="AP209" s="1218"/>
      <c r="AQ209" s="1218"/>
      <c r="AR209" s="1218"/>
      <c r="AS209" s="1218"/>
      <c r="AT209" s="1218"/>
      <c r="AU209" s="1234"/>
      <c r="AV209" s="1207"/>
      <c r="AW209" s="1218"/>
      <c r="AX209" s="1218"/>
      <c r="AY209" s="1218"/>
      <c r="AZ209" s="1218"/>
      <c r="BA209" s="1218"/>
      <c r="BB209" s="1234"/>
      <c r="BC209" s="1207"/>
      <c r="BD209" s="1218"/>
      <c r="BE209" s="1261"/>
      <c r="BF209" s="1268"/>
      <c r="BG209" s="1277"/>
      <c r="BH209" s="1286"/>
      <c r="BI209" s="1294"/>
      <c r="BJ209" s="1298"/>
      <c r="BK209" s="1305"/>
      <c r="BL209" s="1305"/>
      <c r="BM209" s="1305"/>
      <c r="BN209" s="1315"/>
    </row>
    <row r="210" spans="2:66" ht="20.25" customHeight="1">
      <c r="B210" s="1041"/>
      <c r="C210" s="1047"/>
      <c r="D210" s="1054"/>
      <c r="E210" s="1060"/>
      <c r="F210" s="1066"/>
      <c r="G210" s="1078"/>
      <c r="H210" s="1089"/>
      <c r="I210" s="1097"/>
      <c r="J210" s="1102">
        <f>G209</f>
        <v>0</v>
      </c>
      <c r="K210" s="1097"/>
      <c r="L210" s="1102">
        <f>M209</f>
        <v>0</v>
      </c>
      <c r="M210" s="1110"/>
      <c r="N210" s="1124"/>
      <c r="O210" s="1130"/>
      <c r="P210" s="1146"/>
      <c r="Q210" s="1146"/>
      <c r="R210" s="1089"/>
      <c r="S210" s="1152"/>
      <c r="T210" s="1157"/>
      <c r="U210" s="1157"/>
      <c r="V210" s="1157"/>
      <c r="W210" s="1168"/>
      <c r="X210" s="1177" t="s">
        <v>1148</v>
      </c>
      <c r="Y210" s="1184"/>
      <c r="Z210" s="1195"/>
      <c r="AA210" s="1206" t="str">
        <f>IF(AA209="","",VLOOKUP(AA209,'シフト記号表（従来型・ユニット型共通）'!$C$6:$L$47,10,FALSE))</f>
        <v/>
      </c>
      <c r="AB210" s="1217" t="str">
        <f>IF(AB209="","",VLOOKUP(AB209,'シフト記号表（従来型・ユニット型共通）'!$C$6:$L$47,10,FALSE))</f>
        <v/>
      </c>
      <c r="AC210" s="1217" t="str">
        <f>IF(AC209="","",VLOOKUP(AC209,'シフト記号表（従来型・ユニット型共通）'!$C$6:$L$47,10,FALSE))</f>
        <v/>
      </c>
      <c r="AD210" s="1217" t="str">
        <f>IF(AD209="","",VLOOKUP(AD209,'シフト記号表（従来型・ユニット型共通）'!$C$6:$L$47,10,FALSE))</f>
        <v/>
      </c>
      <c r="AE210" s="1217" t="str">
        <f>IF(AE209="","",VLOOKUP(AE209,'シフト記号表（従来型・ユニット型共通）'!$C$6:$L$47,10,FALSE))</f>
        <v/>
      </c>
      <c r="AF210" s="1217" t="str">
        <f>IF(AF209="","",VLOOKUP(AF209,'シフト記号表（従来型・ユニット型共通）'!$C$6:$L$47,10,FALSE))</f>
        <v/>
      </c>
      <c r="AG210" s="1233" t="str">
        <f>IF(AG209="","",VLOOKUP(AG209,'シフト記号表（従来型・ユニット型共通）'!$C$6:$L$47,10,FALSE))</f>
        <v/>
      </c>
      <c r="AH210" s="1206" t="str">
        <f>IF(AH209="","",VLOOKUP(AH209,'シフト記号表（従来型・ユニット型共通）'!$C$6:$L$47,10,FALSE))</f>
        <v/>
      </c>
      <c r="AI210" s="1217" t="str">
        <f>IF(AI209="","",VLOOKUP(AI209,'シフト記号表（従来型・ユニット型共通）'!$C$6:$L$47,10,FALSE))</f>
        <v/>
      </c>
      <c r="AJ210" s="1217" t="str">
        <f>IF(AJ209="","",VLOOKUP(AJ209,'シフト記号表（従来型・ユニット型共通）'!$C$6:$L$47,10,FALSE))</f>
        <v/>
      </c>
      <c r="AK210" s="1217" t="str">
        <f>IF(AK209="","",VLOOKUP(AK209,'シフト記号表（従来型・ユニット型共通）'!$C$6:$L$47,10,FALSE))</f>
        <v/>
      </c>
      <c r="AL210" s="1217" t="str">
        <f>IF(AL209="","",VLOOKUP(AL209,'シフト記号表（従来型・ユニット型共通）'!$C$6:$L$47,10,FALSE))</f>
        <v/>
      </c>
      <c r="AM210" s="1217" t="str">
        <f>IF(AM209="","",VLOOKUP(AM209,'シフト記号表（従来型・ユニット型共通）'!$C$6:$L$47,10,FALSE))</f>
        <v/>
      </c>
      <c r="AN210" s="1233" t="str">
        <f>IF(AN209="","",VLOOKUP(AN209,'シフト記号表（従来型・ユニット型共通）'!$C$6:$L$47,10,FALSE))</f>
        <v/>
      </c>
      <c r="AO210" s="1206" t="str">
        <f>IF(AO209="","",VLOOKUP(AO209,'シフト記号表（従来型・ユニット型共通）'!$C$6:$L$47,10,FALSE))</f>
        <v/>
      </c>
      <c r="AP210" s="1217" t="str">
        <f>IF(AP209="","",VLOOKUP(AP209,'シフト記号表（従来型・ユニット型共通）'!$C$6:$L$47,10,FALSE))</f>
        <v/>
      </c>
      <c r="AQ210" s="1217" t="str">
        <f>IF(AQ209="","",VLOOKUP(AQ209,'シフト記号表（従来型・ユニット型共通）'!$C$6:$L$47,10,FALSE))</f>
        <v/>
      </c>
      <c r="AR210" s="1217" t="str">
        <f>IF(AR209="","",VLOOKUP(AR209,'シフト記号表（従来型・ユニット型共通）'!$C$6:$L$47,10,FALSE))</f>
        <v/>
      </c>
      <c r="AS210" s="1217" t="str">
        <f>IF(AS209="","",VLOOKUP(AS209,'シフト記号表（従来型・ユニット型共通）'!$C$6:$L$47,10,FALSE))</f>
        <v/>
      </c>
      <c r="AT210" s="1217" t="str">
        <f>IF(AT209="","",VLOOKUP(AT209,'シフト記号表（従来型・ユニット型共通）'!$C$6:$L$47,10,FALSE))</f>
        <v/>
      </c>
      <c r="AU210" s="1233" t="str">
        <f>IF(AU209="","",VLOOKUP(AU209,'シフト記号表（従来型・ユニット型共通）'!$C$6:$L$47,10,FALSE))</f>
        <v/>
      </c>
      <c r="AV210" s="1206" t="str">
        <f>IF(AV209="","",VLOOKUP(AV209,'シフト記号表（従来型・ユニット型共通）'!$C$6:$L$47,10,FALSE))</f>
        <v/>
      </c>
      <c r="AW210" s="1217" t="str">
        <f>IF(AW209="","",VLOOKUP(AW209,'シフト記号表（従来型・ユニット型共通）'!$C$6:$L$47,10,FALSE))</f>
        <v/>
      </c>
      <c r="AX210" s="1217" t="str">
        <f>IF(AX209="","",VLOOKUP(AX209,'シフト記号表（従来型・ユニット型共通）'!$C$6:$L$47,10,FALSE))</f>
        <v/>
      </c>
      <c r="AY210" s="1217" t="str">
        <f>IF(AY209="","",VLOOKUP(AY209,'シフト記号表（従来型・ユニット型共通）'!$C$6:$L$47,10,FALSE))</f>
        <v/>
      </c>
      <c r="AZ210" s="1217" t="str">
        <f>IF(AZ209="","",VLOOKUP(AZ209,'シフト記号表（従来型・ユニット型共通）'!$C$6:$L$47,10,FALSE))</f>
        <v/>
      </c>
      <c r="BA210" s="1217" t="str">
        <f>IF(BA209="","",VLOOKUP(BA209,'シフト記号表（従来型・ユニット型共通）'!$C$6:$L$47,10,FALSE))</f>
        <v/>
      </c>
      <c r="BB210" s="1233" t="str">
        <f>IF(BB209="","",VLOOKUP(BB209,'シフト記号表（従来型・ユニット型共通）'!$C$6:$L$47,10,FALSE))</f>
        <v/>
      </c>
      <c r="BC210" s="1206" t="str">
        <f>IF(BC209="","",VLOOKUP(BC209,'シフト記号表（従来型・ユニット型共通）'!$C$6:$L$47,10,FALSE))</f>
        <v/>
      </c>
      <c r="BD210" s="1217" t="str">
        <f>IF(BD209="","",VLOOKUP(BD209,'シフト記号表（従来型・ユニット型共通）'!$C$6:$L$47,10,FALSE))</f>
        <v/>
      </c>
      <c r="BE210" s="1217" t="str">
        <f>IF(BE209="","",VLOOKUP(BE209,'シフト記号表（従来型・ユニット型共通）'!$C$6:$L$47,10,FALSE))</f>
        <v/>
      </c>
      <c r="BF210" s="1269">
        <f>IF($BI$3="４週",SUM(AA210:BB210),IF($BI$3="暦月",SUM(AA210:BE210),""))</f>
        <v>0</v>
      </c>
      <c r="BG210" s="1278"/>
      <c r="BH210" s="1287">
        <f>IF($BI$3="４週",BF210/4,IF($BI$3="暦月",(BF210/($BI$8/7)),""))</f>
        <v>0</v>
      </c>
      <c r="BI210" s="1278"/>
      <c r="BJ210" s="1299"/>
      <c r="BK210" s="1306"/>
      <c r="BL210" s="1306"/>
      <c r="BM210" s="1306"/>
      <c r="BN210" s="1316"/>
    </row>
    <row r="211" spans="2:66" ht="20.25" customHeight="1">
      <c r="B211" s="1040">
        <f>B209+1</f>
        <v>98</v>
      </c>
      <c r="C211" s="1048"/>
      <c r="D211" s="1055"/>
      <c r="E211" s="1060"/>
      <c r="F211" s="1066"/>
      <c r="G211" s="1077"/>
      <c r="H211" s="1088"/>
      <c r="I211" s="1095"/>
      <c r="J211" s="1100"/>
      <c r="K211" s="1095"/>
      <c r="L211" s="1100"/>
      <c r="M211" s="1109"/>
      <c r="N211" s="1123"/>
      <c r="O211" s="1129"/>
      <c r="P211" s="1145"/>
      <c r="Q211" s="1145"/>
      <c r="R211" s="1088"/>
      <c r="S211" s="1152"/>
      <c r="T211" s="1157"/>
      <c r="U211" s="1157"/>
      <c r="V211" s="1157"/>
      <c r="W211" s="1168"/>
      <c r="X211" s="1178" t="s">
        <v>1147</v>
      </c>
      <c r="Y211" s="1185"/>
      <c r="Z211" s="1196"/>
      <c r="AA211" s="1207"/>
      <c r="AB211" s="1218"/>
      <c r="AC211" s="1218"/>
      <c r="AD211" s="1218"/>
      <c r="AE211" s="1218"/>
      <c r="AF211" s="1218"/>
      <c r="AG211" s="1234"/>
      <c r="AH211" s="1207"/>
      <c r="AI211" s="1218"/>
      <c r="AJ211" s="1218"/>
      <c r="AK211" s="1218"/>
      <c r="AL211" s="1218"/>
      <c r="AM211" s="1218"/>
      <c r="AN211" s="1234"/>
      <c r="AO211" s="1207"/>
      <c r="AP211" s="1218"/>
      <c r="AQ211" s="1218"/>
      <c r="AR211" s="1218"/>
      <c r="AS211" s="1218"/>
      <c r="AT211" s="1218"/>
      <c r="AU211" s="1234"/>
      <c r="AV211" s="1207"/>
      <c r="AW211" s="1218"/>
      <c r="AX211" s="1218"/>
      <c r="AY211" s="1218"/>
      <c r="AZ211" s="1218"/>
      <c r="BA211" s="1218"/>
      <c r="BB211" s="1234"/>
      <c r="BC211" s="1207"/>
      <c r="BD211" s="1218"/>
      <c r="BE211" s="1261"/>
      <c r="BF211" s="1268"/>
      <c r="BG211" s="1277"/>
      <c r="BH211" s="1286"/>
      <c r="BI211" s="1294"/>
      <c r="BJ211" s="1298"/>
      <c r="BK211" s="1305"/>
      <c r="BL211" s="1305"/>
      <c r="BM211" s="1305"/>
      <c r="BN211" s="1315"/>
    </row>
    <row r="212" spans="2:66" ht="20.25" customHeight="1">
      <c r="B212" s="1041"/>
      <c r="C212" s="1047"/>
      <c r="D212" s="1054"/>
      <c r="E212" s="1060"/>
      <c r="F212" s="1066"/>
      <c r="G212" s="1078"/>
      <c r="H212" s="1089"/>
      <c r="I212" s="1097"/>
      <c r="J212" s="1102">
        <f>G211</f>
        <v>0</v>
      </c>
      <c r="K212" s="1097"/>
      <c r="L212" s="1102">
        <f>M211</f>
        <v>0</v>
      </c>
      <c r="M212" s="1110"/>
      <c r="N212" s="1124"/>
      <c r="O212" s="1130"/>
      <c r="P212" s="1146"/>
      <c r="Q212" s="1146"/>
      <c r="R212" s="1089"/>
      <c r="S212" s="1152"/>
      <c r="T212" s="1157"/>
      <c r="U212" s="1157"/>
      <c r="V212" s="1157"/>
      <c r="W212" s="1168"/>
      <c r="X212" s="1177" t="s">
        <v>1148</v>
      </c>
      <c r="Y212" s="1184"/>
      <c r="Z212" s="1195"/>
      <c r="AA212" s="1206" t="str">
        <f>IF(AA211="","",VLOOKUP(AA211,'シフト記号表（従来型・ユニット型共通）'!$C$6:$L$47,10,FALSE))</f>
        <v/>
      </c>
      <c r="AB212" s="1217" t="str">
        <f>IF(AB211="","",VLOOKUP(AB211,'シフト記号表（従来型・ユニット型共通）'!$C$6:$L$47,10,FALSE))</f>
        <v/>
      </c>
      <c r="AC212" s="1217" t="str">
        <f>IF(AC211="","",VLOOKUP(AC211,'シフト記号表（従来型・ユニット型共通）'!$C$6:$L$47,10,FALSE))</f>
        <v/>
      </c>
      <c r="AD212" s="1217" t="str">
        <f>IF(AD211="","",VLOOKUP(AD211,'シフト記号表（従来型・ユニット型共通）'!$C$6:$L$47,10,FALSE))</f>
        <v/>
      </c>
      <c r="AE212" s="1217" t="str">
        <f>IF(AE211="","",VLOOKUP(AE211,'シフト記号表（従来型・ユニット型共通）'!$C$6:$L$47,10,FALSE))</f>
        <v/>
      </c>
      <c r="AF212" s="1217" t="str">
        <f>IF(AF211="","",VLOOKUP(AF211,'シフト記号表（従来型・ユニット型共通）'!$C$6:$L$47,10,FALSE))</f>
        <v/>
      </c>
      <c r="AG212" s="1233" t="str">
        <f>IF(AG211="","",VLOOKUP(AG211,'シフト記号表（従来型・ユニット型共通）'!$C$6:$L$47,10,FALSE))</f>
        <v/>
      </c>
      <c r="AH212" s="1206" t="str">
        <f>IF(AH211="","",VLOOKUP(AH211,'シフト記号表（従来型・ユニット型共通）'!$C$6:$L$47,10,FALSE))</f>
        <v/>
      </c>
      <c r="AI212" s="1217" t="str">
        <f>IF(AI211="","",VLOOKUP(AI211,'シフト記号表（従来型・ユニット型共通）'!$C$6:$L$47,10,FALSE))</f>
        <v/>
      </c>
      <c r="AJ212" s="1217" t="str">
        <f>IF(AJ211="","",VLOOKUP(AJ211,'シフト記号表（従来型・ユニット型共通）'!$C$6:$L$47,10,FALSE))</f>
        <v/>
      </c>
      <c r="AK212" s="1217" t="str">
        <f>IF(AK211="","",VLOOKUP(AK211,'シフト記号表（従来型・ユニット型共通）'!$C$6:$L$47,10,FALSE))</f>
        <v/>
      </c>
      <c r="AL212" s="1217" t="str">
        <f>IF(AL211="","",VLOOKUP(AL211,'シフト記号表（従来型・ユニット型共通）'!$C$6:$L$47,10,FALSE))</f>
        <v/>
      </c>
      <c r="AM212" s="1217" t="str">
        <f>IF(AM211="","",VLOOKUP(AM211,'シフト記号表（従来型・ユニット型共通）'!$C$6:$L$47,10,FALSE))</f>
        <v/>
      </c>
      <c r="AN212" s="1233" t="str">
        <f>IF(AN211="","",VLOOKUP(AN211,'シフト記号表（従来型・ユニット型共通）'!$C$6:$L$47,10,FALSE))</f>
        <v/>
      </c>
      <c r="AO212" s="1206" t="str">
        <f>IF(AO211="","",VLOOKUP(AO211,'シフト記号表（従来型・ユニット型共通）'!$C$6:$L$47,10,FALSE))</f>
        <v/>
      </c>
      <c r="AP212" s="1217" t="str">
        <f>IF(AP211="","",VLOOKUP(AP211,'シフト記号表（従来型・ユニット型共通）'!$C$6:$L$47,10,FALSE))</f>
        <v/>
      </c>
      <c r="AQ212" s="1217" t="str">
        <f>IF(AQ211="","",VLOOKUP(AQ211,'シフト記号表（従来型・ユニット型共通）'!$C$6:$L$47,10,FALSE))</f>
        <v/>
      </c>
      <c r="AR212" s="1217" t="str">
        <f>IF(AR211="","",VLOOKUP(AR211,'シフト記号表（従来型・ユニット型共通）'!$C$6:$L$47,10,FALSE))</f>
        <v/>
      </c>
      <c r="AS212" s="1217" t="str">
        <f>IF(AS211="","",VLOOKUP(AS211,'シフト記号表（従来型・ユニット型共通）'!$C$6:$L$47,10,FALSE))</f>
        <v/>
      </c>
      <c r="AT212" s="1217" t="str">
        <f>IF(AT211="","",VLOOKUP(AT211,'シフト記号表（従来型・ユニット型共通）'!$C$6:$L$47,10,FALSE))</f>
        <v/>
      </c>
      <c r="AU212" s="1233" t="str">
        <f>IF(AU211="","",VLOOKUP(AU211,'シフト記号表（従来型・ユニット型共通）'!$C$6:$L$47,10,FALSE))</f>
        <v/>
      </c>
      <c r="AV212" s="1206" t="str">
        <f>IF(AV211="","",VLOOKUP(AV211,'シフト記号表（従来型・ユニット型共通）'!$C$6:$L$47,10,FALSE))</f>
        <v/>
      </c>
      <c r="AW212" s="1217" t="str">
        <f>IF(AW211="","",VLOOKUP(AW211,'シフト記号表（従来型・ユニット型共通）'!$C$6:$L$47,10,FALSE))</f>
        <v/>
      </c>
      <c r="AX212" s="1217" t="str">
        <f>IF(AX211="","",VLOOKUP(AX211,'シフト記号表（従来型・ユニット型共通）'!$C$6:$L$47,10,FALSE))</f>
        <v/>
      </c>
      <c r="AY212" s="1217" t="str">
        <f>IF(AY211="","",VLOOKUP(AY211,'シフト記号表（従来型・ユニット型共通）'!$C$6:$L$47,10,FALSE))</f>
        <v/>
      </c>
      <c r="AZ212" s="1217" t="str">
        <f>IF(AZ211="","",VLOOKUP(AZ211,'シフト記号表（従来型・ユニット型共通）'!$C$6:$L$47,10,FALSE))</f>
        <v/>
      </c>
      <c r="BA212" s="1217" t="str">
        <f>IF(BA211="","",VLOOKUP(BA211,'シフト記号表（従来型・ユニット型共通）'!$C$6:$L$47,10,FALSE))</f>
        <v/>
      </c>
      <c r="BB212" s="1233" t="str">
        <f>IF(BB211="","",VLOOKUP(BB211,'シフト記号表（従来型・ユニット型共通）'!$C$6:$L$47,10,FALSE))</f>
        <v/>
      </c>
      <c r="BC212" s="1206" t="str">
        <f>IF(BC211="","",VLOOKUP(BC211,'シフト記号表（従来型・ユニット型共通）'!$C$6:$L$47,10,FALSE))</f>
        <v/>
      </c>
      <c r="BD212" s="1217" t="str">
        <f>IF(BD211="","",VLOOKUP(BD211,'シフト記号表（従来型・ユニット型共通）'!$C$6:$L$47,10,FALSE))</f>
        <v/>
      </c>
      <c r="BE212" s="1217" t="str">
        <f>IF(BE211="","",VLOOKUP(BE211,'シフト記号表（従来型・ユニット型共通）'!$C$6:$L$47,10,FALSE))</f>
        <v/>
      </c>
      <c r="BF212" s="1269">
        <f>IF($BI$3="４週",SUM(AA212:BB212),IF($BI$3="暦月",SUM(AA212:BE212),""))</f>
        <v>0</v>
      </c>
      <c r="BG212" s="1278"/>
      <c r="BH212" s="1287">
        <f>IF($BI$3="４週",BF212/4,IF($BI$3="暦月",(BF212/($BI$8/7)),""))</f>
        <v>0</v>
      </c>
      <c r="BI212" s="1278"/>
      <c r="BJ212" s="1299"/>
      <c r="BK212" s="1306"/>
      <c r="BL212" s="1306"/>
      <c r="BM212" s="1306"/>
      <c r="BN212" s="1316"/>
    </row>
    <row r="213" spans="2:66" ht="20.25" customHeight="1">
      <c r="B213" s="1040">
        <f>B211+1</f>
        <v>99</v>
      </c>
      <c r="C213" s="1048"/>
      <c r="D213" s="1055"/>
      <c r="E213" s="1060"/>
      <c r="F213" s="1066"/>
      <c r="G213" s="1077"/>
      <c r="H213" s="1088"/>
      <c r="I213" s="1095"/>
      <c r="J213" s="1100"/>
      <c r="K213" s="1095"/>
      <c r="L213" s="1100"/>
      <c r="M213" s="1109"/>
      <c r="N213" s="1123"/>
      <c r="O213" s="1129"/>
      <c r="P213" s="1145"/>
      <c r="Q213" s="1145"/>
      <c r="R213" s="1088"/>
      <c r="S213" s="1152"/>
      <c r="T213" s="1157"/>
      <c r="U213" s="1157"/>
      <c r="V213" s="1157"/>
      <c r="W213" s="1168"/>
      <c r="X213" s="1178" t="s">
        <v>1147</v>
      </c>
      <c r="Y213" s="1185"/>
      <c r="Z213" s="1196"/>
      <c r="AA213" s="1207"/>
      <c r="AB213" s="1218"/>
      <c r="AC213" s="1218"/>
      <c r="AD213" s="1218"/>
      <c r="AE213" s="1218"/>
      <c r="AF213" s="1218"/>
      <c r="AG213" s="1234"/>
      <c r="AH213" s="1207"/>
      <c r="AI213" s="1218"/>
      <c r="AJ213" s="1218"/>
      <c r="AK213" s="1218"/>
      <c r="AL213" s="1218"/>
      <c r="AM213" s="1218"/>
      <c r="AN213" s="1234"/>
      <c r="AO213" s="1207"/>
      <c r="AP213" s="1218"/>
      <c r="AQ213" s="1218"/>
      <c r="AR213" s="1218"/>
      <c r="AS213" s="1218"/>
      <c r="AT213" s="1218"/>
      <c r="AU213" s="1234"/>
      <c r="AV213" s="1207"/>
      <c r="AW213" s="1218"/>
      <c r="AX213" s="1218"/>
      <c r="AY213" s="1218"/>
      <c r="AZ213" s="1218"/>
      <c r="BA213" s="1218"/>
      <c r="BB213" s="1234"/>
      <c r="BC213" s="1207"/>
      <c r="BD213" s="1218"/>
      <c r="BE213" s="1261"/>
      <c r="BF213" s="1268"/>
      <c r="BG213" s="1277"/>
      <c r="BH213" s="1286"/>
      <c r="BI213" s="1294"/>
      <c r="BJ213" s="1298"/>
      <c r="BK213" s="1305"/>
      <c r="BL213" s="1305"/>
      <c r="BM213" s="1305"/>
      <c r="BN213" s="1315"/>
    </row>
    <row r="214" spans="2:66" ht="20.25" customHeight="1">
      <c r="B214" s="1041"/>
      <c r="C214" s="1047"/>
      <c r="D214" s="1054"/>
      <c r="E214" s="1060"/>
      <c r="F214" s="1066"/>
      <c r="G214" s="1078"/>
      <c r="H214" s="1089"/>
      <c r="I214" s="1097"/>
      <c r="J214" s="1102">
        <f>G213</f>
        <v>0</v>
      </c>
      <c r="K214" s="1097"/>
      <c r="L214" s="1102">
        <f>M213</f>
        <v>0</v>
      </c>
      <c r="M214" s="1110"/>
      <c r="N214" s="1124"/>
      <c r="O214" s="1130"/>
      <c r="P214" s="1146"/>
      <c r="Q214" s="1146"/>
      <c r="R214" s="1089"/>
      <c r="S214" s="1152"/>
      <c r="T214" s="1157"/>
      <c r="U214" s="1157"/>
      <c r="V214" s="1157"/>
      <c r="W214" s="1168"/>
      <c r="X214" s="1177" t="s">
        <v>1148</v>
      </c>
      <c r="Y214" s="1184"/>
      <c r="Z214" s="1195"/>
      <c r="AA214" s="1206" t="str">
        <f>IF(AA213="","",VLOOKUP(AA213,'シフト記号表（従来型・ユニット型共通）'!$C$6:$L$47,10,FALSE))</f>
        <v/>
      </c>
      <c r="AB214" s="1217" t="str">
        <f>IF(AB213="","",VLOOKUP(AB213,'シフト記号表（従来型・ユニット型共通）'!$C$6:$L$47,10,FALSE))</f>
        <v/>
      </c>
      <c r="AC214" s="1217" t="str">
        <f>IF(AC213="","",VLOOKUP(AC213,'シフト記号表（従来型・ユニット型共通）'!$C$6:$L$47,10,FALSE))</f>
        <v/>
      </c>
      <c r="AD214" s="1217" t="str">
        <f>IF(AD213="","",VLOOKUP(AD213,'シフト記号表（従来型・ユニット型共通）'!$C$6:$L$47,10,FALSE))</f>
        <v/>
      </c>
      <c r="AE214" s="1217" t="str">
        <f>IF(AE213="","",VLOOKUP(AE213,'シフト記号表（従来型・ユニット型共通）'!$C$6:$L$47,10,FALSE))</f>
        <v/>
      </c>
      <c r="AF214" s="1217" t="str">
        <f>IF(AF213="","",VLOOKUP(AF213,'シフト記号表（従来型・ユニット型共通）'!$C$6:$L$47,10,FALSE))</f>
        <v/>
      </c>
      <c r="AG214" s="1233" t="str">
        <f>IF(AG213="","",VLOOKUP(AG213,'シフト記号表（従来型・ユニット型共通）'!$C$6:$L$47,10,FALSE))</f>
        <v/>
      </c>
      <c r="AH214" s="1206" t="str">
        <f>IF(AH213="","",VLOOKUP(AH213,'シフト記号表（従来型・ユニット型共通）'!$C$6:$L$47,10,FALSE))</f>
        <v/>
      </c>
      <c r="AI214" s="1217" t="str">
        <f>IF(AI213="","",VLOOKUP(AI213,'シフト記号表（従来型・ユニット型共通）'!$C$6:$L$47,10,FALSE))</f>
        <v/>
      </c>
      <c r="AJ214" s="1217" t="str">
        <f>IF(AJ213="","",VLOOKUP(AJ213,'シフト記号表（従来型・ユニット型共通）'!$C$6:$L$47,10,FALSE))</f>
        <v/>
      </c>
      <c r="AK214" s="1217" t="str">
        <f>IF(AK213="","",VLOOKUP(AK213,'シフト記号表（従来型・ユニット型共通）'!$C$6:$L$47,10,FALSE))</f>
        <v/>
      </c>
      <c r="AL214" s="1217" t="str">
        <f>IF(AL213="","",VLOOKUP(AL213,'シフト記号表（従来型・ユニット型共通）'!$C$6:$L$47,10,FALSE))</f>
        <v/>
      </c>
      <c r="AM214" s="1217" t="str">
        <f>IF(AM213="","",VLOOKUP(AM213,'シフト記号表（従来型・ユニット型共通）'!$C$6:$L$47,10,FALSE))</f>
        <v/>
      </c>
      <c r="AN214" s="1233" t="str">
        <f>IF(AN213="","",VLOOKUP(AN213,'シフト記号表（従来型・ユニット型共通）'!$C$6:$L$47,10,FALSE))</f>
        <v/>
      </c>
      <c r="AO214" s="1206" t="str">
        <f>IF(AO213="","",VLOOKUP(AO213,'シフト記号表（従来型・ユニット型共通）'!$C$6:$L$47,10,FALSE))</f>
        <v/>
      </c>
      <c r="AP214" s="1217" t="str">
        <f>IF(AP213="","",VLOOKUP(AP213,'シフト記号表（従来型・ユニット型共通）'!$C$6:$L$47,10,FALSE))</f>
        <v/>
      </c>
      <c r="AQ214" s="1217" t="str">
        <f>IF(AQ213="","",VLOOKUP(AQ213,'シフト記号表（従来型・ユニット型共通）'!$C$6:$L$47,10,FALSE))</f>
        <v/>
      </c>
      <c r="AR214" s="1217" t="str">
        <f>IF(AR213="","",VLOOKUP(AR213,'シフト記号表（従来型・ユニット型共通）'!$C$6:$L$47,10,FALSE))</f>
        <v/>
      </c>
      <c r="AS214" s="1217" t="str">
        <f>IF(AS213="","",VLOOKUP(AS213,'シフト記号表（従来型・ユニット型共通）'!$C$6:$L$47,10,FALSE))</f>
        <v/>
      </c>
      <c r="AT214" s="1217" t="str">
        <f>IF(AT213="","",VLOOKUP(AT213,'シフト記号表（従来型・ユニット型共通）'!$C$6:$L$47,10,FALSE))</f>
        <v/>
      </c>
      <c r="AU214" s="1233" t="str">
        <f>IF(AU213="","",VLOOKUP(AU213,'シフト記号表（従来型・ユニット型共通）'!$C$6:$L$47,10,FALSE))</f>
        <v/>
      </c>
      <c r="AV214" s="1206" t="str">
        <f>IF(AV213="","",VLOOKUP(AV213,'シフト記号表（従来型・ユニット型共通）'!$C$6:$L$47,10,FALSE))</f>
        <v/>
      </c>
      <c r="AW214" s="1217" t="str">
        <f>IF(AW213="","",VLOOKUP(AW213,'シフト記号表（従来型・ユニット型共通）'!$C$6:$L$47,10,FALSE))</f>
        <v/>
      </c>
      <c r="AX214" s="1217" t="str">
        <f>IF(AX213="","",VLOOKUP(AX213,'シフト記号表（従来型・ユニット型共通）'!$C$6:$L$47,10,FALSE))</f>
        <v/>
      </c>
      <c r="AY214" s="1217" t="str">
        <f>IF(AY213="","",VLOOKUP(AY213,'シフト記号表（従来型・ユニット型共通）'!$C$6:$L$47,10,FALSE))</f>
        <v/>
      </c>
      <c r="AZ214" s="1217" t="str">
        <f>IF(AZ213="","",VLOOKUP(AZ213,'シフト記号表（従来型・ユニット型共通）'!$C$6:$L$47,10,FALSE))</f>
        <v/>
      </c>
      <c r="BA214" s="1217" t="str">
        <f>IF(BA213="","",VLOOKUP(BA213,'シフト記号表（従来型・ユニット型共通）'!$C$6:$L$47,10,FALSE))</f>
        <v/>
      </c>
      <c r="BB214" s="1233" t="str">
        <f>IF(BB213="","",VLOOKUP(BB213,'シフト記号表（従来型・ユニット型共通）'!$C$6:$L$47,10,FALSE))</f>
        <v/>
      </c>
      <c r="BC214" s="1206" t="str">
        <f>IF(BC213="","",VLOOKUP(BC213,'シフト記号表（従来型・ユニット型共通）'!$C$6:$L$47,10,FALSE))</f>
        <v/>
      </c>
      <c r="BD214" s="1217" t="str">
        <f>IF(BD213="","",VLOOKUP(BD213,'シフト記号表（従来型・ユニット型共通）'!$C$6:$L$47,10,FALSE))</f>
        <v/>
      </c>
      <c r="BE214" s="1217" t="str">
        <f>IF(BE213="","",VLOOKUP(BE213,'シフト記号表（従来型・ユニット型共通）'!$C$6:$L$47,10,FALSE))</f>
        <v/>
      </c>
      <c r="BF214" s="1269">
        <f>IF($BI$3="４週",SUM(AA214:BB214),IF($BI$3="暦月",SUM(AA214:BE214),""))</f>
        <v>0</v>
      </c>
      <c r="BG214" s="1278"/>
      <c r="BH214" s="1287">
        <f>IF($BI$3="４週",BF214/4,IF($BI$3="暦月",(BF214/($BI$8/7)),""))</f>
        <v>0</v>
      </c>
      <c r="BI214" s="1278"/>
      <c r="BJ214" s="1299"/>
      <c r="BK214" s="1306"/>
      <c r="BL214" s="1306"/>
      <c r="BM214" s="1306"/>
      <c r="BN214" s="1316"/>
    </row>
    <row r="215" spans="2:66" ht="20.25" customHeight="1">
      <c r="B215" s="1040">
        <f>B213+1</f>
        <v>100</v>
      </c>
      <c r="C215" s="1048"/>
      <c r="D215" s="1055"/>
      <c r="E215" s="1060"/>
      <c r="F215" s="1066"/>
      <c r="G215" s="1077"/>
      <c r="H215" s="1088"/>
      <c r="I215" s="1096"/>
      <c r="J215" s="1101"/>
      <c r="K215" s="1096"/>
      <c r="L215" s="1101"/>
      <c r="M215" s="1109"/>
      <c r="N215" s="1123"/>
      <c r="O215" s="1129"/>
      <c r="P215" s="1145"/>
      <c r="Q215" s="1145"/>
      <c r="R215" s="1088"/>
      <c r="S215" s="1152"/>
      <c r="T215" s="1157"/>
      <c r="U215" s="1157"/>
      <c r="V215" s="1157"/>
      <c r="W215" s="1168"/>
      <c r="X215" s="1176" t="s">
        <v>1147</v>
      </c>
      <c r="Y215" s="1183"/>
      <c r="Z215" s="1194"/>
      <c r="AA215" s="1207"/>
      <c r="AB215" s="1218"/>
      <c r="AC215" s="1218"/>
      <c r="AD215" s="1218"/>
      <c r="AE215" s="1218"/>
      <c r="AF215" s="1218"/>
      <c r="AG215" s="1234"/>
      <c r="AH215" s="1207"/>
      <c r="AI215" s="1218"/>
      <c r="AJ215" s="1218"/>
      <c r="AK215" s="1218"/>
      <c r="AL215" s="1218"/>
      <c r="AM215" s="1218"/>
      <c r="AN215" s="1234"/>
      <c r="AO215" s="1207"/>
      <c r="AP215" s="1218"/>
      <c r="AQ215" s="1218"/>
      <c r="AR215" s="1218"/>
      <c r="AS215" s="1218"/>
      <c r="AT215" s="1218"/>
      <c r="AU215" s="1234"/>
      <c r="AV215" s="1207"/>
      <c r="AW215" s="1218"/>
      <c r="AX215" s="1218"/>
      <c r="AY215" s="1218"/>
      <c r="AZ215" s="1218"/>
      <c r="BA215" s="1218"/>
      <c r="BB215" s="1234"/>
      <c r="BC215" s="1207"/>
      <c r="BD215" s="1218"/>
      <c r="BE215" s="1261"/>
      <c r="BF215" s="1268"/>
      <c r="BG215" s="1277"/>
      <c r="BH215" s="1286"/>
      <c r="BI215" s="1294"/>
      <c r="BJ215" s="1298"/>
      <c r="BK215" s="1305"/>
      <c r="BL215" s="1305"/>
      <c r="BM215" s="1305"/>
      <c r="BN215" s="1315"/>
    </row>
    <row r="216" spans="2:66" ht="20.25" customHeight="1">
      <c r="B216" s="1042"/>
      <c r="C216" s="1049"/>
      <c r="D216" s="1056"/>
      <c r="E216" s="1061"/>
      <c r="F216" s="1067"/>
      <c r="G216" s="1079"/>
      <c r="H216" s="1090"/>
      <c r="I216" s="1098"/>
      <c r="J216" s="1103">
        <f>G215</f>
        <v>0</v>
      </c>
      <c r="K216" s="1098"/>
      <c r="L216" s="1103">
        <f>M215</f>
        <v>0</v>
      </c>
      <c r="M216" s="1111"/>
      <c r="N216" s="1125"/>
      <c r="O216" s="1131"/>
      <c r="P216" s="1147"/>
      <c r="Q216" s="1147"/>
      <c r="R216" s="1090"/>
      <c r="S216" s="1153"/>
      <c r="T216" s="1158"/>
      <c r="U216" s="1158"/>
      <c r="V216" s="1158"/>
      <c r="W216" s="1169"/>
      <c r="X216" s="1179" t="s">
        <v>1148</v>
      </c>
      <c r="Y216" s="1186"/>
      <c r="Z216" s="1197"/>
      <c r="AA216" s="1208" t="str">
        <f>IF(AA215="","",VLOOKUP(AA215,'シフト記号表（従来型・ユニット型共通）'!$C$6:$L$47,10,FALSE))</f>
        <v/>
      </c>
      <c r="AB216" s="1219" t="str">
        <f>IF(AB215="","",VLOOKUP(AB215,'シフト記号表（従来型・ユニット型共通）'!$C$6:$L$47,10,FALSE))</f>
        <v/>
      </c>
      <c r="AC216" s="1219" t="str">
        <f>IF(AC215="","",VLOOKUP(AC215,'シフト記号表（従来型・ユニット型共通）'!$C$6:$L$47,10,FALSE))</f>
        <v/>
      </c>
      <c r="AD216" s="1219" t="str">
        <f>IF(AD215="","",VLOOKUP(AD215,'シフト記号表（従来型・ユニット型共通）'!$C$6:$L$47,10,FALSE))</f>
        <v/>
      </c>
      <c r="AE216" s="1219" t="str">
        <f>IF(AE215="","",VLOOKUP(AE215,'シフト記号表（従来型・ユニット型共通）'!$C$6:$L$47,10,FALSE))</f>
        <v/>
      </c>
      <c r="AF216" s="1219" t="str">
        <f>IF(AF215="","",VLOOKUP(AF215,'シフト記号表（従来型・ユニット型共通）'!$C$6:$L$47,10,FALSE))</f>
        <v/>
      </c>
      <c r="AG216" s="1235" t="str">
        <f>IF(AG215="","",VLOOKUP(AG215,'シフト記号表（従来型・ユニット型共通）'!$C$6:$L$47,10,FALSE))</f>
        <v/>
      </c>
      <c r="AH216" s="1208" t="str">
        <f>IF(AH215="","",VLOOKUP(AH215,'シフト記号表（従来型・ユニット型共通）'!$C$6:$L$47,10,FALSE))</f>
        <v/>
      </c>
      <c r="AI216" s="1219" t="str">
        <f>IF(AI215="","",VLOOKUP(AI215,'シフト記号表（従来型・ユニット型共通）'!$C$6:$L$47,10,FALSE))</f>
        <v/>
      </c>
      <c r="AJ216" s="1219" t="str">
        <f>IF(AJ215="","",VLOOKUP(AJ215,'シフト記号表（従来型・ユニット型共通）'!$C$6:$L$47,10,FALSE))</f>
        <v/>
      </c>
      <c r="AK216" s="1219" t="str">
        <f>IF(AK215="","",VLOOKUP(AK215,'シフト記号表（従来型・ユニット型共通）'!$C$6:$L$47,10,FALSE))</f>
        <v/>
      </c>
      <c r="AL216" s="1219" t="str">
        <f>IF(AL215="","",VLOOKUP(AL215,'シフト記号表（従来型・ユニット型共通）'!$C$6:$L$47,10,FALSE))</f>
        <v/>
      </c>
      <c r="AM216" s="1219" t="str">
        <f>IF(AM215="","",VLOOKUP(AM215,'シフト記号表（従来型・ユニット型共通）'!$C$6:$L$47,10,FALSE))</f>
        <v/>
      </c>
      <c r="AN216" s="1235" t="str">
        <f>IF(AN215="","",VLOOKUP(AN215,'シフト記号表（従来型・ユニット型共通）'!$C$6:$L$47,10,FALSE))</f>
        <v/>
      </c>
      <c r="AO216" s="1208" t="str">
        <f>IF(AO215="","",VLOOKUP(AO215,'シフト記号表（従来型・ユニット型共通）'!$C$6:$L$47,10,FALSE))</f>
        <v/>
      </c>
      <c r="AP216" s="1219" t="str">
        <f>IF(AP215="","",VLOOKUP(AP215,'シフト記号表（従来型・ユニット型共通）'!$C$6:$L$47,10,FALSE))</f>
        <v/>
      </c>
      <c r="AQ216" s="1219" t="str">
        <f>IF(AQ215="","",VLOOKUP(AQ215,'シフト記号表（従来型・ユニット型共通）'!$C$6:$L$47,10,FALSE))</f>
        <v/>
      </c>
      <c r="AR216" s="1219" t="str">
        <f>IF(AR215="","",VLOOKUP(AR215,'シフト記号表（従来型・ユニット型共通）'!$C$6:$L$47,10,FALSE))</f>
        <v/>
      </c>
      <c r="AS216" s="1219" t="str">
        <f>IF(AS215="","",VLOOKUP(AS215,'シフト記号表（従来型・ユニット型共通）'!$C$6:$L$47,10,FALSE))</f>
        <v/>
      </c>
      <c r="AT216" s="1219" t="str">
        <f>IF(AT215="","",VLOOKUP(AT215,'シフト記号表（従来型・ユニット型共通）'!$C$6:$L$47,10,FALSE))</f>
        <v/>
      </c>
      <c r="AU216" s="1235" t="str">
        <f>IF(AU215="","",VLOOKUP(AU215,'シフト記号表（従来型・ユニット型共通）'!$C$6:$L$47,10,FALSE))</f>
        <v/>
      </c>
      <c r="AV216" s="1208" t="str">
        <f>IF(AV215="","",VLOOKUP(AV215,'シフト記号表（従来型・ユニット型共通）'!$C$6:$L$47,10,FALSE))</f>
        <v/>
      </c>
      <c r="AW216" s="1219" t="str">
        <f>IF(AW215="","",VLOOKUP(AW215,'シフト記号表（従来型・ユニット型共通）'!$C$6:$L$47,10,FALSE))</f>
        <v/>
      </c>
      <c r="AX216" s="1219" t="str">
        <f>IF(AX215="","",VLOOKUP(AX215,'シフト記号表（従来型・ユニット型共通）'!$C$6:$L$47,10,FALSE))</f>
        <v/>
      </c>
      <c r="AY216" s="1219" t="str">
        <f>IF(AY215="","",VLOOKUP(AY215,'シフト記号表（従来型・ユニット型共通）'!$C$6:$L$47,10,FALSE))</f>
        <v/>
      </c>
      <c r="AZ216" s="1219" t="str">
        <f>IF(AZ215="","",VLOOKUP(AZ215,'シフト記号表（従来型・ユニット型共通）'!$C$6:$L$47,10,FALSE))</f>
        <v/>
      </c>
      <c r="BA216" s="1219" t="str">
        <f>IF(BA215="","",VLOOKUP(BA215,'シフト記号表（従来型・ユニット型共通）'!$C$6:$L$47,10,FALSE))</f>
        <v/>
      </c>
      <c r="BB216" s="1235" t="str">
        <f>IF(BB215="","",VLOOKUP(BB215,'シフト記号表（従来型・ユニット型共通）'!$C$6:$L$47,10,FALSE))</f>
        <v/>
      </c>
      <c r="BC216" s="1208" t="str">
        <f>IF(BC215="","",VLOOKUP(BC215,'シフト記号表（従来型・ユニット型共通）'!$C$6:$L$47,10,FALSE))</f>
        <v/>
      </c>
      <c r="BD216" s="1219" t="str">
        <f>IF(BD215="","",VLOOKUP(BD215,'シフト記号表（従来型・ユニット型共通）'!$C$6:$L$47,10,FALSE))</f>
        <v/>
      </c>
      <c r="BE216" s="1219" t="str">
        <f>IF(BE215="","",VLOOKUP(BE215,'シフト記号表（従来型・ユニット型共通）'!$C$6:$L$47,10,FALSE))</f>
        <v/>
      </c>
      <c r="BF216" s="1270">
        <f>IF($BI$3="４週",SUM(AA216:BB216),IF($BI$3="暦月",SUM(AA216:BE216),""))</f>
        <v>0</v>
      </c>
      <c r="BG216" s="1279"/>
      <c r="BH216" s="1288">
        <f>IF($BI$3="４週",BF216/4,IF($BI$3="暦月",(BF216/($BI$8/7)),""))</f>
        <v>0</v>
      </c>
      <c r="BI216" s="1279"/>
      <c r="BJ216" s="1300"/>
      <c r="BK216" s="1307"/>
      <c r="BL216" s="1307"/>
      <c r="BM216" s="1307"/>
      <c r="BN216" s="1317"/>
    </row>
    <row r="217" spans="2:66" ht="20.25" customHeight="1">
      <c r="B217" s="1020"/>
      <c r="C217" s="1020"/>
      <c r="D217" s="1020"/>
      <c r="E217" s="1020"/>
      <c r="F217" s="1020"/>
      <c r="G217" s="1080"/>
      <c r="H217" s="1080"/>
      <c r="I217" s="1080"/>
      <c r="J217" s="1080"/>
      <c r="K217" s="1080"/>
      <c r="L217" s="1080"/>
      <c r="M217" s="1112"/>
      <c r="N217" s="1112"/>
      <c r="O217" s="1080"/>
      <c r="P217" s="1080"/>
      <c r="Q217" s="1080"/>
      <c r="R217" s="1080"/>
      <c r="S217" s="1154"/>
      <c r="T217" s="1154"/>
      <c r="U217" s="1154"/>
      <c r="V217" s="1162"/>
      <c r="W217" s="1162"/>
      <c r="X217" s="1162"/>
      <c r="Y217" s="1187"/>
      <c r="Z217" s="1198"/>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9"/>
      <c r="BF217" s="1209"/>
      <c r="BG217" s="1209"/>
      <c r="BH217" s="1289"/>
      <c r="BI217" s="1289"/>
      <c r="BJ217" s="1154"/>
      <c r="BK217" s="1154"/>
      <c r="BL217" s="1154"/>
      <c r="BM217" s="1154"/>
      <c r="BN217" s="1154"/>
    </row>
    <row r="218" spans="2:66" ht="20.25" customHeight="1">
      <c r="B218" s="1020"/>
      <c r="C218" s="1020"/>
      <c r="D218" s="1020"/>
      <c r="E218" s="1020"/>
      <c r="F218" s="1020"/>
      <c r="G218" s="1080"/>
      <c r="H218" s="1080"/>
      <c r="I218" s="1080"/>
      <c r="J218" s="1080"/>
      <c r="K218" s="1080"/>
      <c r="L218" s="1080"/>
      <c r="M218" s="1113"/>
      <c r="N218" s="1126" t="s">
        <v>731</v>
      </c>
      <c r="O218" s="1126"/>
      <c r="P218" s="1126"/>
      <c r="Q218" s="1126"/>
      <c r="R218" s="1126"/>
      <c r="S218" s="1126"/>
      <c r="T218" s="1126"/>
      <c r="U218" s="1126"/>
      <c r="V218" s="1126"/>
      <c r="W218" s="1126"/>
      <c r="X218" s="1136"/>
      <c r="Y218" s="1126"/>
      <c r="Z218" s="1126"/>
      <c r="AA218" s="1126"/>
      <c r="AB218" s="1126"/>
      <c r="AC218" s="1126"/>
      <c r="AD218" s="1214"/>
      <c r="AE218" s="1214"/>
      <c r="AF218" s="1214"/>
      <c r="AG218" s="1214"/>
      <c r="AH218" s="1214"/>
      <c r="AI218" s="1214"/>
      <c r="AJ218" s="1214"/>
      <c r="AK218" s="1214"/>
      <c r="AL218" s="1214"/>
      <c r="AM218" s="1214"/>
      <c r="AN218" s="1214"/>
      <c r="AO218" s="1214"/>
      <c r="AP218" s="1214"/>
      <c r="AQ218" s="1214"/>
      <c r="AR218" s="1214"/>
      <c r="AS218" s="1214"/>
      <c r="AT218" s="1214"/>
      <c r="AU218" s="1214"/>
      <c r="AV218" s="1214"/>
      <c r="AW218" s="1214"/>
      <c r="AX218" s="1214"/>
      <c r="AY218" s="1214"/>
      <c r="AZ218" s="1214"/>
      <c r="BA218" s="1214"/>
      <c r="BB218" s="1214"/>
      <c r="BC218" s="1214"/>
      <c r="BD218" s="1214"/>
      <c r="BE218" s="1214"/>
      <c r="BF218" s="1214"/>
      <c r="BG218" s="1214"/>
      <c r="BH218" s="1290"/>
      <c r="BI218" s="1289"/>
      <c r="BJ218" s="1154"/>
      <c r="BK218" s="1154"/>
      <c r="BL218" s="1154"/>
      <c r="BM218" s="1154"/>
      <c r="BN218" s="1154"/>
    </row>
    <row r="219" spans="2:66" ht="20.25" customHeight="1">
      <c r="B219" s="1020"/>
      <c r="C219" s="1020"/>
      <c r="D219" s="1020"/>
      <c r="E219" s="1020"/>
      <c r="F219" s="1020"/>
      <c r="G219" s="1080"/>
      <c r="H219" s="1080"/>
      <c r="I219" s="1080"/>
      <c r="J219" s="1080"/>
      <c r="K219" s="1080"/>
      <c r="L219" s="1080"/>
      <c r="M219" s="1113"/>
      <c r="N219" s="1126"/>
      <c r="O219" s="1126" t="s">
        <v>1111</v>
      </c>
      <c r="P219" s="1126"/>
      <c r="Q219" s="1126"/>
      <c r="R219" s="1126"/>
      <c r="S219" s="1126"/>
      <c r="T219" s="1126"/>
      <c r="U219" s="1126"/>
      <c r="V219" s="1126"/>
      <c r="W219" s="1126"/>
      <c r="X219" s="1136"/>
      <c r="Y219" s="1126"/>
      <c r="Z219" s="1126"/>
      <c r="AA219" s="1126"/>
      <c r="AB219" s="1126"/>
      <c r="AC219" s="1126"/>
      <c r="AD219" s="1214"/>
      <c r="AE219" s="1126" t="s">
        <v>1039</v>
      </c>
      <c r="AF219" s="1126"/>
      <c r="AG219" s="1126"/>
      <c r="AH219" s="1126"/>
      <c r="AI219" s="1126"/>
      <c r="AJ219" s="1126"/>
      <c r="AK219" s="1126"/>
      <c r="AL219" s="1126"/>
      <c r="AM219" s="1126"/>
      <c r="AN219" s="1136"/>
      <c r="AO219" s="1126"/>
      <c r="AP219" s="1126"/>
      <c r="AQ219" s="1126"/>
      <c r="AR219" s="1126"/>
      <c r="AS219" s="1214"/>
      <c r="AT219" s="1214"/>
      <c r="AU219" s="1126" t="s">
        <v>591</v>
      </c>
      <c r="AV219" s="1214"/>
      <c r="AW219" s="1214"/>
      <c r="AX219" s="1214"/>
      <c r="AY219" s="1214"/>
      <c r="AZ219" s="1214"/>
      <c r="BA219" s="1214"/>
      <c r="BB219" s="1214"/>
      <c r="BC219" s="1214"/>
      <c r="BD219" s="1214"/>
      <c r="BE219" s="1214"/>
      <c r="BF219" s="1214"/>
      <c r="BG219" s="1214"/>
      <c r="BH219" s="1290"/>
      <c r="BI219" s="1289"/>
      <c r="BJ219" s="1154"/>
      <c r="BK219" s="1154"/>
      <c r="BL219" s="1154"/>
      <c r="BM219" s="1154"/>
      <c r="BN219" s="1154"/>
    </row>
    <row r="220" spans="2:66" ht="20.25" customHeight="1">
      <c r="B220" s="1020"/>
      <c r="C220" s="1020"/>
      <c r="D220" s="1020"/>
      <c r="E220" s="1020"/>
      <c r="F220" s="1020"/>
      <c r="G220" s="1080"/>
      <c r="H220" s="1080"/>
      <c r="I220" s="1080"/>
      <c r="J220" s="1080"/>
      <c r="K220" s="1080"/>
      <c r="L220" s="1080"/>
      <c r="M220" s="1113"/>
      <c r="N220" s="1126"/>
      <c r="O220" s="1132" t="s">
        <v>1112</v>
      </c>
      <c r="P220" s="1132"/>
      <c r="Q220" s="1132" t="s">
        <v>1122</v>
      </c>
      <c r="R220" s="1132"/>
      <c r="S220" s="1132"/>
      <c r="T220" s="1132"/>
      <c r="U220" s="1126"/>
      <c r="V220" s="1163" t="s">
        <v>1145</v>
      </c>
      <c r="W220" s="1163"/>
      <c r="X220" s="1163"/>
      <c r="Y220" s="1163"/>
      <c r="Z220" s="1138"/>
      <c r="AA220" s="1210" t="s">
        <v>1120</v>
      </c>
      <c r="AB220" s="1210"/>
      <c r="AC220" s="1114"/>
      <c r="AD220" s="1214"/>
      <c r="AE220" s="1132" t="s">
        <v>1112</v>
      </c>
      <c r="AF220" s="1132"/>
      <c r="AG220" s="1132" t="s">
        <v>1122</v>
      </c>
      <c r="AH220" s="1132"/>
      <c r="AI220" s="1132"/>
      <c r="AJ220" s="1132"/>
      <c r="AK220" s="1126"/>
      <c r="AL220" s="1163" t="s">
        <v>1145</v>
      </c>
      <c r="AM220" s="1163"/>
      <c r="AN220" s="1163"/>
      <c r="AO220" s="1163"/>
      <c r="AP220" s="1138"/>
      <c r="AQ220" s="1210" t="s">
        <v>1120</v>
      </c>
      <c r="AR220" s="1210"/>
      <c r="AS220" s="1214"/>
      <c r="AT220" s="1214"/>
      <c r="AU220" s="1214"/>
      <c r="AV220" s="1214"/>
      <c r="AW220" s="1214"/>
      <c r="AX220" s="1214"/>
      <c r="AY220" s="1214"/>
      <c r="AZ220" s="1214"/>
      <c r="BA220" s="1214"/>
      <c r="BB220" s="1214"/>
      <c r="BC220" s="1214"/>
      <c r="BD220" s="1214"/>
      <c r="BE220" s="1214"/>
      <c r="BF220" s="1214"/>
      <c r="BG220" s="1214"/>
      <c r="BH220" s="1290"/>
      <c r="BI220" s="1289"/>
      <c r="BJ220" s="1112"/>
      <c r="BK220" s="1112"/>
      <c r="BL220" s="1112"/>
      <c r="BM220" s="1112"/>
      <c r="BN220" s="1154"/>
    </row>
    <row r="221" spans="2:66" ht="20.25" customHeight="1">
      <c r="B221" s="1020"/>
      <c r="C221" s="1020"/>
      <c r="D221" s="1020"/>
      <c r="E221" s="1020"/>
      <c r="F221" s="1020"/>
      <c r="G221" s="1080"/>
      <c r="H221" s="1080"/>
      <c r="I221" s="1080"/>
      <c r="J221" s="1080"/>
      <c r="K221" s="1080"/>
      <c r="L221" s="1080"/>
      <c r="M221" s="1113"/>
      <c r="N221" s="1126"/>
      <c r="O221" s="1133"/>
      <c r="P221" s="1133"/>
      <c r="Q221" s="1133" t="s">
        <v>808</v>
      </c>
      <c r="R221" s="1133"/>
      <c r="S221" s="1133" t="s">
        <v>594</v>
      </c>
      <c r="T221" s="1133"/>
      <c r="U221" s="1126"/>
      <c r="V221" s="1133" t="s">
        <v>808</v>
      </c>
      <c r="W221" s="1133"/>
      <c r="X221" s="1133" t="s">
        <v>594</v>
      </c>
      <c r="Y221" s="1133"/>
      <c r="Z221" s="1138"/>
      <c r="AA221" s="1210" t="s">
        <v>690</v>
      </c>
      <c r="AB221" s="1210"/>
      <c r="AC221" s="1114"/>
      <c r="AD221" s="1214"/>
      <c r="AE221" s="1133"/>
      <c r="AF221" s="1133"/>
      <c r="AG221" s="1133" t="s">
        <v>808</v>
      </c>
      <c r="AH221" s="1133"/>
      <c r="AI221" s="1133" t="s">
        <v>594</v>
      </c>
      <c r="AJ221" s="1133"/>
      <c r="AK221" s="1126"/>
      <c r="AL221" s="1133" t="s">
        <v>808</v>
      </c>
      <c r="AM221" s="1133"/>
      <c r="AN221" s="1133" t="s">
        <v>594</v>
      </c>
      <c r="AO221" s="1133"/>
      <c r="AP221" s="1138"/>
      <c r="AQ221" s="1210" t="s">
        <v>690</v>
      </c>
      <c r="AR221" s="1210"/>
      <c r="AS221" s="1214"/>
      <c r="AT221" s="1214"/>
      <c r="AU221" s="1252" t="s">
        <v>1098</v>
      </c>
      <c r="AV221" s="1252"/>
      <c r="AW221" s="1252"/>
      <c r="AX221" s="1252"/>
      <c r="AY221" s="1138"/>
      <c r="AZ221" s="1210" t="s">
        <v>1099</v>
      </c>
      <c r="BA221" s="1252"/>
      <c r="BB221" s="1252"/>
      <c r="BC221" s="1252"/>
      <c r="BD221" s="1138"/>
      <c r="BE221" s="1133" t="s">
        <v>1114</v>
      </c>
      <c r="BF221" s="1133"/>
      <c r="BG221" s="1133"/>
      <c r="BH221" s="1133"/>
      <c r="BI221" s="1289"/>
      <c r="BJ221" s="1301"/>
      <c r="BK221" s="1301"/>
      <c r="BL221" s="1301"/>
      <c r="BM221" s="1301"/>
      <c r="BN221" s="1154"/>
    </row>
    <row r="222" spans="2:66" ht="20.25" customHeight="1">
      <c r="B222" s="1020"/>
      <c r="C222" s="1020"/>
      <c r="D222" s="1020"/>
      <c r="E222" s="1020"/>
      <c r="F222" s="1020"/>
      <c r="G222" s="1080"/>
      <c r="H222" s="1080"/>
      <c r="I222" s="1080"/>
      <c r="J222" s="1080"/>
      <c r="K222" s="1080"/>
      <c r="L222" s="1080"/>
      <c r="M222" s="1113"/>
      <c r="N222" s="1126"/>
      <c r="O222" s="1134" t="s">
        <v>620</v>
      </c>
      <c r="P222" s="1134"/>
      <c r="Q222" s="1148">
        <f>SUMIFS($BF$17:$BF$216,$J$17:$J$216,"看護職員",$L$17:$L$216,"A")</f>
        <v>0</v>
      </c>
      <c r="R222" s="1148"/>
      <c r="S222" s="1148">
        <f>SUMIFS($BH$17:$BH$216,$J$17:$J$216,"看護職員",$L$17:$L$216,"A")</f>
        <v>0</v>
      </c>
      <c r="T222" s="1148"/>
      <c r="U222" s="1160"/>
      <c r="V222" s="1164">
        <v>0</v>
      </c>
      <c r="W222" s="1164"/>
      <c r="X222" s="1164">
        <v>0</v>
      </c>
      <c r="Y222" s="1164"/>
      <c r="Z222" s="1199"/>
      <c r="AA222" s="1211">
        <v>0</v>
      </c>
      <c r="AB222" s="1220"/>
      <c r="AC222" s="1114"/>
      <c r="AD222" s="1214"/>
      <c r="AE222" s="1134" t="s">
        <v>620</v>
      </c>
      <c r="AF222" s="1134"/>
      <c r="AG222" s="1148">
        <f>SUMIFS($BF$17:$BF$216,$J$17:$J$216,"介護職員",$L$17:$L$216,"A")</f>
        <v>0</v>
      </c>
      <c r="AH222" s="1148"/>
      <c r="AI222" s="1148">
        <f>SUMIFS($BH$17:$BH$216,$J$17:$J$216,"介護職員",$L$17:$L$216,"A")</f>
        <v>0</v>
      </c>
      <c r="AJ222" s="1148"/>
      <c r="AK222" s="1160"/>
      <c r="AL222" s="1164">
        <v>0</v>
      </c>
      <c r="AM222" s="1164"/>
      <c r="AN222" s="1164">
        <v>0</v>
      </c>
      <c r="AO222" s="1164"/>
      <c r="AP222" s="1199"/>
      <c r="AQ222" s="1211">
        <v>0</v>
      </c>
      <c r="AR222" s="1220"/>
      <c r="AS222" s="1214"/>
      <c r="AT222" s="1214"/>
      <c r="AU222" s="1253">
        <f>Y236</f>
        <v>0</v>
      </c>
      <c r="AV222" s="1134"/>
      <c r="AW222" s="1134"/>
      <c r="AX222" s="1134"/>
      <c r="AY222" s="1132" t="s">
        <v>351</v>
      </c>
      <c r="AZ222" s="1253">
        <f>AO236</f>
        <v>0</v>
      </c>
      <c r="BA222" s="1134"/>
      <c r="BB222" s="1134"/>
      <c r="BC222" s="1134"/>
      <c r="BD222" s="1132" t="s">
        <v>1150</v>
      </c>
      <c r="BE222" s="1188">
        <f>ROUNDDOWN(AU222+AZ222,1)</f>
        <v>0</v>
      </c>
      <c r="BF222" s="1188"/>
      <c r="BG222" s="1188"/>
      <c r="BH222" s="1188"/>
      <c r="BI222" s="1289"/>
      <c r="BJ222" s="1302"/>
      <c r="BK222" s="1302"/>
      <c r="BL222" s="1302"/>
      <c r="BM222" s="1302"/>
      <c r="BN222" s="1154"/>
    </row>
    <row r="223" spans="2:66" ht="20.25" customHeight="1">
      <c r="B223" s="1020"/>
      <c r="C223" s="1020"/>
      <c r="D223" s="1020"/>
      <c r="E223" s="1020"/>
      <c r="F223" s="1020"/>
      <c r="G223" s="1080"/>
      <c r="H223" s="1080"/>
      <c r="I223" s="1080"/>
      <c r="J223" s="1080"/>
      <c r="K223" s="1080"/>
      <c r="L223" s="1080"/>
      <c r="M223" s="1113"/>
      <c r="N223" s="1126"/>
      <c r="O223" s="1134" t="s">
        <v>1103</v>
      </c>
      <c r="P223" s="1134"/>
      <c r="Q223" s="1148">
        <f>SUMIFS($BF$17:$BF$216,$J$17:$J$216,"看護職員",$L$17:$L$216,"B")</f>
        <v>0</v>
      </c>
      <c r="R223" s="1148"/>
      <c r="S223" s="1148">
        <f>SUMIFS($BH$17:$BH$216,$J$17:$J$216,"看護職員",$L$17:$L$216,"B")</f>
        <v>0</v>
      </c>
      <c r="T223" s="1148"/>
      <c r="U223" s="1160"/>
      <c r="V223" s="1164">
        <v>0</v>
      </c>
      <c r="W223" s="1164"/>
      <c r="X223" s="1164">
        <v>0</v>
      </c>
      <c r="Y223" s="1164"/>
      <c r="Z223" s="1199"/>
      <c r="AA223" s="1211">
        <v>0</v>
      </c>
      <c r="AB223" s="1220"/>
      <c r="AC223" s="1114"/>
      <c r="AD223" s="1214"/>
      <c r="AE223" s="1134" t="s">
        <v>1103</v>
      </c>
      <c r="AF223" s="1134"/>
      <c r="AG223" s="1148">
        <f>SUMIFS($BF$17:$BF$216,$J$17:$J$216,"介護職員",$L$17:$L$216,"B")</f>
        <v>0</v>
      </c>
      <c r="AH223" s="1148"/>
      <c r="AI223" s="1148">
        <f>SUMIFS($BH$17:$BH$216,$J$17:$J$216,"介護職員",$L$17:$L$216,"B")</f>
        <v>0</v>
      </c>
      <c r="AJ223" s="1148"/>
      <c r="AK223" s="1160"/>
      <c r="AL223" s="1164">
        <v>0</v>
      </c>
      <c r="AM223" s="1164"/>
      <c r="AN223" s="1164">
        <v>0</v>
      </c>
      <c r="AO223" s="1164"/>
      <c r="AP223" s="1199"/>
      <c r="AQ223" s="1211">
        <v>0</v>
      </c>
      <c r="AR223" s="1220"/>
      <c r="AS223" s="1214"/>
      <c r="AT223" s="1214"/>
      <c r="AU223" s="1214"/>
      <c r="AV223" s="1214"/>
      <c r="AW223" s="1214"/>
      <c r="AX223" s="1214"/>
      <c r="AY223" s="1214"/>
      <c r="AZ223" s="1214"/>
      <c r="BA223" s="1214"/>
      <c r="BB223" s="1214"/>
      <c r="BC223" s="1214"/>
      <c r="BD223" s="1214"/>
      <c r="BE223" s="1214"/>
      <c r="BF223" s="1214"/>
      <c r="BG223" s="1214"/>
      <c r="BH223" s="1290"/>
      <c r="BI223" s="1289"/>
      <c r="BJ223" s="1154"/>
      <c r="BK223" s="1154"/>
      <c r="BL223" s="1154"/>
      <c r="BM223" s="1154"/>
      <c r="BN223" s="1154"/>
    </row>
    <row r="224" spans="2:66" ht="20.25" customHeight="1">
      <c r="B224" s="1020"/>
      <c r="C224" s="1020"/>
      <c r="D224" s="1020"/>
      <c r="E224" s="1020"/>
      <c r="F224" s="1020"/>
      <c r="G224" s="1080"/>
      <c r="H224" s="1080"/>
      <c r="I224" s="1080"/>
      <c r="J224" s="1080"/>
      <c r="K224" s="1080"/>
      <c r="L224" s="1080"/>
      <c r="M224" s="1113"/>
      <c r="N224" s="1126"/>
      <c r="O224" s="1134" t="s">
        <v>1100</v>
      </c>
      <c r="P224" s="1134"/>
      <c r="Q224" s="1148">
        <f>SUMIFS($BF$17:$BF$216,$J$17:$J$216,"看護職員",$L$17:$L$216,"C")</f>
        <v>0</v>
      </c>
      <c r="R224" s="1148"/>
      <c r="S224" s="1148">
        <f>SUMIFS($BH$17:$BH$216,$J$17:$J$216,"看護職員",$L$17:$L$216,"C")</f>
        <v>0</v>
      </c>
      <c r="T224" s="1148"/>
      <c r="U224" s="1160"/>
      <c r="V224" s="1164">
        <v>0</v>
      </c>
      <c r="W224" s="1164"/>
      <c r="X224" s="1164">
        <v>0</v>
      </c>
      <c r="Y224" s="1164"/>
      <c r="Z224" s="1199"/>
      <c r="AA224" s="1212" t="s">
        <v>1154</v>
      </c>
      <c r="AB224" s="1221"/>
      <c r="AC224" s="1114"/>
      <c r="AD224" s="1214"/>
      <c r="AE224" s="1134" t="s">
        <v>1100</v>
      </c>
      <c r="AF224" s="1134"/>
      <c r="AG224" s="1148">
        <f>SUMIFS($BF$17:$BF$216,$J$17:$J$216,"介護職員",$L$17:$L$216,"C")</f>
        <v>0</v>
      </c>
      <c r="AH224" s="1148"/>
      <c r="AI224" s="1148">
        <f>SUMIFS($BH$17:$BH$216,$J$17:$J$216,"介護職員",$L$17:$L$216,"C")</f>
        <v>0</v>
      </c>
      <c r="AJ224" s="1148"/>
      <c r="AK224" s="1160"/>
      <c r="AL224" s="1164">
        <v>0</v>
      </c>
      <c r="AM224" s="1164"/>
      <c r="AN224" s="1164">
        <v>0</v>
      </c>
      <c r="AO224" s="1164"/>
      <c r="AP224" s="1199"/>
      <c r="AQ224" s="1212" t="s">
        <v>1154</v>
      </c>
      <c r="AR224" s="1221"/>
      <c r="AS224" s="1214"/>
      <c r="AT224" s="1214"/>
      <c r="AU224" s="1214"/>
      <c r="AV224" s="1214"/>
      <c r="AW224" s="1214"/>
      <c r="AX224" s="1214"/>
      <c r="AY224" s="1214"/>
      <c r="AZ224" s="1214"/>
      <c r="BA224" s="1214"/>
      <c r="BB224" s="1214"/>
      <c r="BC224" s="1214"/>
      <c r="BD224" s="1214"/>
      <c r="BE224" s="1214"/>
      <c r="BF224" s="1214"/>
      <c r="BG224" s="1214"/>
      <c r="BH224" s="1290"/>
      <c r="BI224" s="1289"/>
      <c r="BJ224" s="1154"/>
      <c r="BK224" s="1154"/>
      <c r="BL224" s="1154"/>
      <c r="BM224" s="1154"/>
      <c r="BN224" s="1154"/>
    </row>
    <row r="225" spans="2:66" ht="20.25" customHeight="1">
      <c r="B225" s="1020"/>
      <c r="C225" s="1020"/>
      <c r="D225" s="1020"/>
      <c r="E225" s="1020"/>
      <c r="F225" s="1020"/>
      <c r="G225" s="1080"/>
      <c r="H225" s="1080"/>
      <c r="I225" s="1080"/>
      <c r="J225" s="1080"/>
      <c r="K225" s="1080"/>
      <c r="L225" s="1080"/>
      <c r="M225" s="1113"/>
      <c r="N225" s="1126"/>
      <c r="O225" s="1134" t="s">
        <v>1113</v>
      </c>
      <c r="P225" s="1134"/>
      <c r="Q225" s="1148">
        <f>SUMIFS($BF$17:$BF$216,$J$17:$J$216,"看護職員",$L$17:$L$216,"D")</f>
        <v>0</v>
      </c>
      <c r="R225" s="1148"/>
      <c r="S225" s="1148">
        <f>SUMIFS($BH$17:$BH$216,$J$17:$J$216,"看護職員",$L$17:$L$216,"D")</f>
        <v>0</v>
      </c>
      <c r="T225" s="1148"/>
      <c r="U225" s="1160"/>
      <c r="V225" s="1164">
        <v>0</v>
      </c>
      <c r="W225" s="1164"/>
      <c r="X225" s="1164">
        <v>0</v>
      </c>
      <c r="Y225" s="1164"/>
      <c r="Z225" s="1199"/>
      <c r="AA225" s="1212" t="s">
        <v>1154</v>
      </c>
      <c r="AB225" s="1221"/>
      <c r="AC225" s="1114"/>
      <c r="AD225" s="1214"/>
      <c r="AE225" s="1134" t="s">
        <v>1113</v>
      </c>
      <c r="AF225" s="1134"/>
      <c r="AG225" s="1148">
        <f>SUMIFS($BF$17:$BF$216,$J$17:$J$216,"介護職員",$L$17:$L$216,"D")</f>
        <v>0</v>
      </c>
      <c r="AH225" s="1148"/>
      <c r="AI225" s="1148">
        <f>SUMIFS($BH$17:$BH$216,$J$17:$J$216,"介護職員",$L$17:$L$216,"D")</f>
        <v>0</v>
      </c>
      <c r="AJ225" s="1148"/>
      <c r="AK225" s="1160"/>
      <c r="AL225" s="1164">
        <v>0</v>
      </c>
      <c r="AM225" s="1164"/>
      <c r="AN225" s="1164">
        <v>0</v>
      </c>
      <c r="AO225" s="1164"/>
      <c r="AP225" s="1199"/>
      <c r="AQ225" s="1212" t="s">
        <v>1154</v>
      </c>
      <c r="AR225" s="1221"/>
      <c r="AS225" s="1214"/>
      <c r="AT225" s="1214"/>
      <c r="AU225" s="1126" t="s">
        <v>1165</v>
      </c>
      <c r="AV225" s="1126"/>
      <c r="AW225" s="1126"/>
      <c r="AX225" s="1126"/>
      <c r="AY225" s="1126"/>
      <c r="AZ225" s="1126"/>
      <c r="BA225" s="1214"/>
      <c r="BB225" s="1214"/>
      <c r="BC225" s="1214"/>
      <c r="BD225" s="1214"/>
      <c r="BE225" s="1214"/>
      <c r="BF225" s="1214"/>
      <c r="BG225" s="1214"/>
      <c r="BH225" s="1290"/>
      <c r="BI225" s="1289"/>
      <c r="BJ225" s="1154"/>
      <c r="BK225" s="1154"/>
      <c r="BL225" s="1154"/>
      <c r="BM225" s="1154"/>
      <c r="BN225" s="1154"/>
    </row>
    <row r="226" spans="2:66" ht="20.25" customHeight="1">
      <c r="B226" s="1020"/>
      <c r="C226" s="1020"/>
      <c r="D226" s="1020"/>
      <c r="E226" s="1020"/>
      <c r="F226" s="1020"/>
      <c r="G226" s="1080"/>
      <c r="H226" s="1080"/>
      <c r="I226" s="1080"/>
      <c r="J226" s="1080"/>
      <c r="K226" s="1080"/>
      <c r="L226" s="1080"/>
      <c r="M226" s="1113"/>
      <c r="N226" s="1126"/>
      <c r="O226" s="1134" t="s">
        <v>1114</v>
      </c>
      <c r="P226" s="1134"/>
      <c r="Q226" s="1148">
        <f>SUM(Q222:R225)</f>
        <v>0</v>
      </c>
      <c r="R226" s="1148"/>
      <c r="S226" s="1148">
        <f>SUM(S222:T225)</f>
        <v>0</v>
      </c>
      <c r="T226" s="1148"/>
      <c r="U226" s="1160"/>
      <c r="V226" s="1148">
        <f>SUM(V222:W225)</f>
        <v>0</v>
      </c>
      <c r="W226" s="1148"/>
      <c r="X226" s="1148">
        <f>SUM(X222:Y225)</f>
        <v>0</v>
      </c>
      <c r="Y226" s="1148"/>
      <c r="Z226" s="1199"/>
      <c r="AA226" s="1213">
        <f>SUM(AA222:AB223)</f>
        <v>0</v>
      </c>
      <c r="AB226" s="1222"/>
      <c r="AC226" s="1114"/>
      <c r="AD226" s="1214"/>
      <c r="AE226" s="1134" t="s">
        <v>1114</v>
      </c>
      <c r="AF226" s="1134"/>
      <c r="AG226" s="1148">
        <f>SUM(AG222:AH225)</f>
        <v>0</v>
      </c>
      <c r="AH226" s="1148"/>
      <c r="AI226" s="1148">
        <f>SUM(AI222:AJ225)</f>
        <v>0</v>
      </c>
      <c r="AJ226" s="1148"/>
      <c r="AK226" s="1160"/>
      <c r="AL226" s="1148">
        <f>SUM(AL222:AM225)</f>
        <v>0</v>
      </c>
      <c r="AM226" s="1148"/>
      <c r="AN226" s="1148">
        <f>SUM(AN222:AO225)</f>
        <v>0</v>
      </c>
      <c r="AO226" s="1148"/>
      <c r="AP226" s="1199"/>
      <c r="AQ226" s="1213">
        <f>SUM(AQ222:AR223)</f>
        <v>0</v>
      </c>
      <c r="AR226" s="1222"/>
      <c r="AS226" s="1214"/>
      <c r="AT226" s="1214"/>
      <c r="AU226" s="1134" t="s">
        <v>1166</v>
      </c>
      <c r="AV226" s="1134"/>
      <c r="AW226" s="1134" t="s">
        <v>1170</v>
      </c>
      <c r="AX226" s="1134"/>
      <c r="AY226" s="1134"/>
      <c r="AZ226" s="1134"/>
      <c r="BA226" s="1214"/>
      <c r="BB226" s="1214"/>
      <c r="BC226" s="1214"/>
      <c r="BD226" s="1214"/>
      <c r="BE226" s="1214"/>
      <c r="BF226" s="1214"/>
      <c r="BG226" s="1214"/>
      <c r="BH226" s="1290"/>
      <c r="BI226" s="1289"/>
      <c r="BJ226" s="1154"/>
      <c r="BK226" s="1154"/>
      <c r="BL226" s="1154"/>
      <c r="BM226" s="1154"/>
      <c r="BN226" s="1154"/>
    </row>
    <row r="227" spans="2:66" ht="20.25" customHeight="1">
      <c r="B227" s="1020"/>
      <c r="C227" s="1020"/>
      <c r="D227" s="1020"/>
      <c r="E227" s="1020"/>
      <c r="F227" s="1020"/>
      <c r="G227" s="1080"/>
      <c r="H227" s="1080"/>
      <c r="I227" s="1080"/>
      <c r="J227" s="1080"/>
      <c r="K227" s="1080"/>
      <c r="L227" s="1080"/>
      <c r="M227" s="1113"/>
      <c r="N227" s="1113"/>
      <c r="O227" s="1135"/>
      <c r="P227" s="1135"/>
      <c r="Q227" s="1135"/>
      <c r="R227" s="1135"/>
      <c r="S227" s="1155"/>
      <c r="T227" s="1155"/>
      <c r="U227" s="1155"/>
      <c r="V227" s="1165"/>
      <c r="W227" s="1165"/>
      <c r="X227" s="1165"/>
      <c r="Y227" s="1165"/>
      <c r="Z227" s="1200"/>
      <c r="AA227" s="1214"/>
      <c r="AB227" s="1214"/>
      <c r="AC227" s="1214"/>
      <c r="AD227" s="1214"/>
      <c r="AE227" s="1135"/>
      <c r="AF227" s="1135"/>
      <c r="AG227" s="1135"/>
      <c r="AH227" s="1135"/>
      <c r="AI227" s="1155"/>
      <c r="AJ227" s="1155"/>
      <c r="AK227" s="1155"/>
      <c r="AL227" s="1165"/>
      <c r="AM227" s="1165"/>
      <c r="AN227" s="1165"/>
      <c r="AO227" s="1165"/>
      <c r="AP227" s="1200"/>
      <c r="AQ227" s="1214"/>
      <c r="AR227" s="1214"/>
      <c r="AS227" s="1214"/>
      <c r="AT227" s="1214"/>
      <c r="AU227" s="1134" t="s">
        <v>620</v>
      </c>
      <c r="AV227" s="1134"/>
      <c r="AW227" s="1134" t="s">
        <v>1171</v>
      </c>
      <c r="AX227" s="1134"/>
      <c r="AY227" s="1134"/>
      <c r="AZ227" s="1134"/>
      <c r="BA227" s="1214"/>
      <c r="BB227" s="1214"/>
      <c r="BC227" s="1214"/>
      <c r="BD227" s="1214"/>
      <c r="BE227" s="1214"/>
      <c r="BF227" s="1214"/>
      <c r="BG227" s="1214"/>
      <c r="BH227" s="1290"/>
      <c r="BI227" s="1289"/>
      <c r="BJ227" s="1154"/>
      <c r="BK227" s="1154"/>
      <c r="BL227" s="1154"/>
      <c r="BM227" s="1154"/>
      <c r="BN227" s="1154"/>
    </row>
    <row r="228" spans="2:66" ht="20.25" customHeight="1">
      <c r="B228" s="1020"/>
      <c r="C228" s="1020"/>
      <c r="D228" s="1020"/>
      <c r="E228" s="1020"/>
      <c r="F228" s="1020"/>
      <c r="G228" s="1080"/>
      <c r="H228" s="1080"/>
      <c r="I228" s="1080"/>
      <c r="J228" s="1080"/>
      <c r="K228" s="1080"/>
      <c r="L228" s="1080"/>
      <c r="M228" s="1113"/>
      <c r="N228" s="1113"/>
      <c r="O228" s="1136" t="s">
        <v>1115</v>
      </c>
      <c r="P228" s="1126"/>
      <c r="Q228" s="1126"/>
      <c r="R228" s="1126"/>
      <c r="S228" s="1126"/>
      <c r="T228" s="1126"/>
      <c r="U228" s="1161" t="s">
        <v>1144</v>
      </c>
      <c r="V228" s="1166" t="s">
        <v>1146</v>
      </c>
      <c r="W228" s="1170"/>
      <c r="X228" s="1180"/>
      <c r="Y228" s="1180"/>
      <c r="Z228" s="1126"/>
      <c r="AA228" s="1126"/>
      <c r="AB228" s="1126"/>
      <c r="AC228" s="1214"/>
      <c r="AD228" s="1214"/>
      <c r="AE228" s="1136" t="s">
        <v>1115</v>
      </c>
      <c r="AF228" s="1126"/>
      <c r="AG228" s="1126"/>
      <c r="AH228" s="1126"/>
      <c r="AI228" s="1126"/>
      <c r="AJ228" s="1126"/>
      <c r="AK228" s="1161" t="s">
        <v>1144</v>
      </c>
      <c r="AL228" s="1246" t="str">
        <f>V228</f>
        <v>週</v>
      </c>
      <c r="AM228" s="1247"/>
      <c r="AN228" s="1180"/>
      <c r="AO228" s="1180"/>
      <c r="AP228" s="1126"/>
      <c r="AQ228" s="1126"/>
      <c r="AR228" s="1126"/>
      <c r="AS228" s="1214"/>
      <c r="AT228" s="1214"/>
      <c r="AU228" s="1134" t="s">
        <v>1103</v>
      </c>
      <c r="AV228" s="1134"/>
      <c r="AW228" s="1134" t="s">
        <v>1172</v>
      </c>
      <c r="AX228" s="1134"/>
      <c r="AY228" s="1134"/>
      <c r="AZ228" s="1134"/>
      <c r="BA228" s="1214"/>
      <c r="BB228" s="1214"/>
      <c r="BC228" s="1214"/>
      <c r="BD228" s="1214"/>
      <c r="BE228" s="1214"/>
      <c r="BF228" s="1214"/>
      <c r="BG228" s="1214"/>
      <c r="BH228" s="1290"/>
      <c r="BI228" s="1289"/>
      <c r="BJ228" s="1154"/>
      <c r="BK228" s="1154"/>
      <c r="BL228" s="1154"/>
      <c r="BM228" s="1154"/>
      <c r="BN228" s="1154"/>
    </row>
    <row r="229" spans="2:66" ht="20.25" customHeight="1">
      <c r="B229" s="1020"/>
      <c r="C229" s="1020"/>
      <c r="D229" s="1020"/>
      <c r="E229" s="1020"/>
      <c r="F229" s="1020"/>
      <c r="G229" s="1080"/>
      <c r="H229" s="1080"/>
      <c r="I229" s="1080"/>
      <c r="J229" s="1080"/>
      <c r="K229" s="1080"/>
      <c r="L229" s="1080"/>
      <c r="M229" s="1113"/>
      <c r="N229" s="1113"/>
      <c r="O229" s="1126" t="s">
        <v>1117</v>
      </c>
      <c r="P229" s="1126"/>
      <c r="Q229" s="1126"/>
      <c r="R229" s="1126"/>
      <c r="S229" s="1126"/>
      <c r="T229" s="1126" t="s">
        <v>1141</v>
      </c>
      <c r="U229" s="1126"/>
      <c r="V229" s="1126"/>
      <c r="W229" s="1126"/>
      <c r="X229" s="1136"/>
      <c r="Y229" s="1126"/>
      <c r="Z229" s="1126"/>
      <c r="AA229" s="1126"/>
      <c r="AB229" s="1126"/>
      <c r="AC229" s="1214"/>
      <c r="AD229" s="1214"/>
      <c r="AE229" s="1126" t="s">
        <v>1117</v>
      </c>
      <c r="AF229" s="1126"/>
      <c r="AG229" s="1126"/>
      <c r="AH229" s="1126"/>
      <c r="AI229" s="1126"/>
      <c r="AJ229" s="1126" t="s">
        <v>1141</v>
      </c>
      <c r="AK229" s="1126"/>
      <c r="AL229" s="1126"/>
      <c r="AM229" s="1126"/>
      <c r="AN229" s="1136"/>
      <c r="AO229" s="1126"/>
      <c r="AP229" s="1126"/>
      <c r="AQ229" s="1126"/>
      <c r="AR229" s="1126"/>
      <c r="AS229" s="1214"/>
      <c r="AT229" s="1214"/>
      <c r="AU229" s="1134" t="s">
        <v>1100</v>
      </c>
      <c r="AV229" s="1134"/>
      <c r="AW229" s="1134" t="s">
        <v>456</v>
      </c>
      <c r="AX229" s="1134"/>
      <c r="AY229" s="1134"/>
      <c r="AZ229" s="1134"/>
      <c r="BA229" s="1214"/>
      <c r="BB229" s="1214"/>
      <c r="BC229" s="1214"/>
      <c r="BD229" s="1214"/>
      <c r="BE229" s="1214"/>
      <c r="BF229" s="1214"/>
      <c r="BG229" s="1214"/>
      <c r="BH229" s="1290"/>
      <c r="BI229" s="1289"/>
      <c r="BJ229" s="1154"/>
      <c r="BK229" s="1154"/>
      <c r="BL229" s="1154"/>
      <c r="BM229" s="1154"/>
      <c r="BN229" s="1154"/>
    </row>
    <row r="230" spans="2:66" ht="20.25" customHeight="1">
      <c r="B230" s="1020"/>
      <c r="C230" s="1020"/>
      <c r="D230" s="1020"/>
      <c r="E230" s="1020"/>
      <c r="F230" s="1020"/>
      <c r="G230" s="1080"/>
      <c r="H230" s="1080"/>
      <c r="I230" s="1080"/>
      <c r="J230" s="1080"/>
      <c r="K230" s="1080"/>
      <c r="L230" s="1080"/>
      <c r="M230" s="1113"/>
      <c r="N230" s="1113"/>
      <c r="O230" s="1126" t="str">
        <f>IF($V$228="週","対象時間数（週平均）","対象時間数（当月合計）")</f>
        <v>対象時間数（週平均）</v>
      </c>
      <c r="P230" s="1126"/>
      <c r="Q230" s="1126"/>
      <c r="R230" s="1126"/>
      <c r="S230" s="1126"/>
      <c r="T230" s="1126" t="str">
        <f>IF($V$228="週","週に勤務すべき時間数","当月に勤務すべき時間数")</f>
        <v>週に勤務すべき時間数</v>
      </c>
      <c r="U230" s="1126"/>
      <c r="V230" s="1126"/>
      <c r="W230" s="1126"/>
      <c r="X230" s="1136"/>
      <c r="Y230" s="1126" t="s">
        <v>1151</v>
      </c>
      <c r="Z230" s="1126"/>
      <c r="AA230" s="1126"/>
      <c r="AB230" s="1126"/>
      <c r="AC230" s="1214"/>
      <c r="AD230" s="1214"/>
      <c r="AE230" s="1126" t="str">
        <f>IF(AL228="週","対象時間数（週平均）","対象時間数（当月合計）")</f>
        <v>対象時間数（週平均）</v>
      </c>
      <c r="AF230" s="1126"/>
      <c r="AG230" s="1126"/>
      <c r="AH230" s="1126"/>
      <c r="AI230" s="1126"/>
      <c r="AJ230" s="1126" t="str">
        <f>IF($AL$228="週","週に勤務すべき時間数","当月に勤務すべき時間数")</f>
        <v>週に勤務すべき時間数</v>
      </c>
      <c r="AK230" s="1126"/>
      <c r="AL230" s="1126"/>
      <c r="AM230" s="1126"/>
      <c r="AN230" s="1136"/>
      <c r="AO230" s="1126" t="s">
        <v>1151</v>
      </c>
      <c r="AP230" s="1126"/>
      <c r="AQ230" s="1126"/>
      <c r="AR230" s="1126"/>
      <c r="AS230" s="1214"/>
      <c r="AT230" s="1214"/>
      <c r="AU230" s="1134" t="s">
        <v>1113</v>
      </c>
      <c r="AV230" s="1134"/>
      <c r="AW230" s="1134" t="s">
        <v>1004</v>
      </c>
      <c r="AX230" s="1134"/>
      <c r="AY230" s="1134"/>
      <c r="AZ230" s="1134"/>
      <c r="BA230" s="1214"/>
      <c r="BB230" s="1214"/>
      <c r="BC230" s="1214"/>
      <c r="BD230" s="1214"/>
      <c r="BE230" s="1214"/>
      <c r="BF230" s="1214"/>
      <c r="BG230" s="1214"/>
      <c r="BH230" s="1290"/>
      <c r="BI230" s="1289"/>
      <c r="BJ230" s="1154"/>
      <c r="BK230" s="1154"/>
      <c r="BL230" s="1154"/>
      <c r="BM230" s="1154"/>
      <c r="BN230" s="1154"/>
    </row>
    <row r="231" spans="2:66" ht="20.25" customHeight="1">
      <c r="M231" s="1114"/>
      <c r="N231" s="1114"/>
      <c r="O231" s="1137">
        <f>IF($V$228="週",X226,V226)</f>
        <v>0</v>
      </c>
      <c r="P231" s="1137"/>
      <c r="Q231" s="1137"/>
      <c r="R231" s="1137"/>
      <c r="S231" s="1132" t="s">
        <v>415</v>
      </c>
      <c r="T231" s="1134">
        <f>IF($V$228="週",$BE$6,$BI$6)</f>
        <v>40</v>
      </c>
      <c r="U231" s="1134"/>
      <c r="V231" s="1134"/>
      <c r="W231" s="1134"/>
      <c r="X231" s="1132" t="s">
        <v>1150</v>
      </c>
      <c r="Y231" s="1159">
        <f>ROUNDDOWN(O231/T231,1)</f>
        <v>0</v>
      </c>
      <c r="Z231" s="1159"/>
      <c r="AA231" s="1159"/>
      <c r="AB231" s="1159"/>
      <c r="AC231" s="1114"/>
      <c r="AD231" s="1114"/>
      <c r="AE231" s="1137">
        <f>IF($AL$228="週",AN226,AL226)</f>
        <v>0</v>
      </c>
      <c r="AF231" s="1137"/>
      <c r="AG231" s="1137"/>
      <c r="AH231" s="1137"/>
      <c r="AI231" s="1132" t="s">
        <v>415</v>
      </c>
      <c r="AJ231" s="1134">
        <f>IF($AL$228="週",$BE$6,$BI$6)</f>
        <v>40</v>
      </c>
      <c r="AK231" s="1134"/>
      <c r="AL231" s="1134"/>
      <c r="AM231" s="1134"/>
      <c r="AN231" s="1132" t="s">
        <v>1150</v>
      </c>
      <c r="AO231" s="1159">
        <f>ROUNDDOWN(AE231/AJ231,1)</f>
        <v>0</v>
      </c>
      <c r="AP231" s="1159"/>
      <c r="AQ231" s="1159"/>
      <c r="AR231" s="1159"/>
      <c r="AS231" s="1114"/>
      <c r="AT231" s="1114"/>
      <c r="AU231" s="1114"/>
      <c r="AV231" s="1114"/>
      <c r="AW231" s="1114"/>
      <c r="AX231" s="1114"/>
      <c r="AY231" s="1114"/>
      <c r="AZ231" s="1114"/>
      <c r="BA231" s="1114"/>
      <c r="BB231" s="1114"/>
      <c r="BC231" s="1114"/>
      <c r="BD231" s="1114"/>
      <c r="BE231" s="1114"/>
      <c r="BF231" s="1114"/>
      <c r="BG231" s="1114"/>
      <c r="BH231" s="1114"/>
    </row>
    <row r="232" spans="2:66" ht="20.25" customHeight="1">
      <c r="M232" s="1114"/>
      <c r="N232" s="1114"/>
      <c r="O232" s="1126"/>
      <c r="P232" s="1126"/>
      <c r="Q232" s="1126"/>
      <c r="R232" s="1126"/>
      <c r="S232" s="1126"/>
      <c r="T232" s="1126"/>
      <c r="U232" s="1126"/>
      <c r="V232" s="1126"/>
      <c r="W232" s="1126"/>
      <c r="X232" s="1136"/>
      <c r="Y232" s="1126" t="s">
        <v>1152</v>
      </c>
      <c r="Z232" s="1126"/>
      <c r="AA232" s="1126"/>
      <c r="AB232" s="1126"/>
      <c r="AC232" s="1114"/>
      <c r="AD232" s="1114"/>
      <c r="AE232" s="1126"/>
      <c r="AF232" s="1126"/>
      <c r="AG232" s="1126"/>
      <c r="AH232" s="1126"/>
      <c r="AI232" s="1126"/>
      <c r="AJ232" s="1126"/>
      <c r="AK232" s="1126"/>
      <c r="AL232" s="1126"/>
      <c r="AM232" s="1126"/>
      <c r="AN232" s="1136"/>
      <c r="AO232" s="1126" t="s">
        <v>1152</v>
      </c>
      <c r="AP232" s="1126"/>
      <c r="AQ232" s="1126"/>
      <c r="AR232" s="1126"/>
      <c r="AS232" s="1114"/>
      <c r="AT232" s="1114"/>
      <c r="AU232" s="1114"/>
      <c r="AV232" s="1114"/>
      <c r="AW232" s="1114"/>
      <c r="AX232" s="1114"/>
      <c r="AY232" s="1114"/>
      <c r="AZ232" s="1114"/>
      <c r="BA232" s="1114"/>
      <c r="BB232" s="1114"/>
      <c r="BC232" s="1114"/>
      <c r="BD232" s="1114"/>
      <c r="BE232" s="1114"/>
      <c r="BF232" s="1114"/>
      <c r="BG232" s="1114"/>
      <c r="BH232" s="1114"/>
    </row>
    <row r="233" spans="2:66" ht="20.25" customHeight="1">
      <c r="M233" s="1114"/>
      <c r="N233" s="1114"/>
      <c r="O233" s="1126" t="s">
        <v>1119</v>
      </c>
      <c r="P233" s="1126"/>
      <c r="Q233" s="1126"/>
      <c r="R233" s="1126"/>
      <c r="S233" s="1126"/>
      <c r="T233" s="1126"/>
      <c r="U233" s="1126"/>
      <c r="V233" s="1126"/>
      <c r="W233" s="1126"/>
      <c r="X233" s="1136"/>
      <c r="Y233" s="1126"/>
      <c r="Z233" s="1126"/>
      <c r="AA233" s="1126"/>
      <c r="AB233" s="1126"/>
      <c r="AC233" s="1114"/>
      <c r="AD233" s="1114"/>
      <c r="AE233" s="1126" t="s">
        <v>1155</v>
      </c>
      <c r="AF233" s="1126"/>
      <c r="AG233" s="1126"/>
      <c r="AH233" s="1126"/>
      <c r="AI233" s="1126"/>
      <c r="AJ233" s="1126"/>
      <c r="AK233" s="1126"/>
      <c r="AL233" s="1126"/>
      <c r="AM233" s="1126"/>
      <c r="AN233" s="1136"/>
      <c r="AO233" s="1126"/>
      <c r="AP233" s="1126"/>
      <c r="AQ233" s="1126"/>
      <c r="AR233" s="1126"/>
      <c r="AS233" s="1114"/>
      <c r="AT233" s="1114"/>
      <c r="AU233" s="1114"/>
      <c r="AV233" s="1114"/>
      <c r="AW233" s="1114"/>
      <c r="AX233" s="1114"/>
      <c r="AY233" s="1114"/>
      <c r="AZ233" s="1114"/>
      <c r="BA233" s="1114"/>
      <c r="BB233" s="1114"/>
      <c r="BC233" s="1114"/>
      <c r="BD233" s="1114"/>
      <c r="BE233" s="1114"/>
      <c r="BF233" s="1114"/>
      <c r="BG233" s="1114"/>
      <c r="BH233" s="1114"/>
    </row>
    <row r="234" spans="2:66" ht="20.25" customHeight="1">
      <c r="M234" s="1114"/>
      <c r="N234" s="1114"/>
      <c r="O234" s="1126" t="s">
        <v>1120</v>
      </c>
      <c r="P234" s="1126"/>
      <c r="Q234" s="1126"/>
      <c r="R234" s="1126"/>
      <c r="S234" s="1126"/>
      <c r="T234" s="1126"/>
      <c r="U234" s="1126"/>
      <c r="V234" s="1126"/>
      <c r="W234" s="1126"/>
      <c r="X234" s="1136"/>
      <c r="Y234" s="1132"/>
      <c r="Z234" s="1132"/>
      <c r="AA234" s="1132"/>
      <c r="AB234" s="1132"/>
      <c r="AC234" s="1114"/>
      <c r="AD234" s="1114"/>
      <c r="AE234" s="1126" t="s">
        <v>1120</v>
      </c>
      <c r="AF234" s="1126"/>
      <c r="AG234" s="1126"/>
      <c r="AH234" s="1126"/>
      <c r="AI234" s="1126"/>
      <c r="AJ234" s="1126"/>
      <c r="AK234" s="1126"/>
      <c r="AL234" s="1126"/>
      <c r="AM234" s="1126"/>
      <c r="AN234" s="1136"/>
      <c r="AO234" s="1132"/>
      <c r="AP234" s="1132"/>
      <c r="AQ234" s="1132"/>
      <c r="AR234" s="1132"/>
      <c r="AS234" s="1114"/>
      <c r="AT234" s="1114"/>
      <c r="AU234" s="1114"/>
      <c r="AV234" s="1114"/>
      <c r="AW234" s="1114"/>
      <c r="AX234" s="1114"/>
      <c r="AY234" s="1114"/>
      <c r="AZ234" s="1114"/>
      <c r="BA234" s="1114"/>
      <c r="BB234" s="1114"/>
      <c r="BC234" s="1114"/>
      <c r="BD234" s="1114"/>
      <c r="BE234" s="1114"/>
      <c r="BF234" s="1114"/>
      <c r="BG234" s="1114"/>
      <c r="BH234" s="1114"/>
    </row>
    <row r="235" spans="2:66" ht="20.25" customHeight="1">
      <c r="M235" s="1114"/>
      <c r="N235" s="1114"/>
      <c r="O235" s="1138" t="s">
        <v>1121</v>
      </c>
      <c r="P235" s="1138"/>
      <c r="Q235" s="1138"/>
      <c r="R235" s="1138"/>
      <c r="S235" s="1138"/>
      <c r="T235" s="1126" t="s">
        <v>1143</v>
      </c>
      <c r="U235" s="1138"/>
      <c r="V235" s="1138"/>
      <c r="W235" s="1138"/>
      <c r="X235" s="1138"/>
      <c r="Y235" s="1133" t="s">
        <v>1114</v>
      </c>
      <c r="Z235" s="1133"/>
      <c r="AA235" s="1133"/>
      <c r="AB235" s="1133"/>
      <c r="AC235" s="1114"/>
      <c r="AD235" s="1114"/>
      <c r="AE235" s="1138" t="s">
        <v>1121</v>
      </c>
      <c r="AF235" s="1138"/>
      <c r="AG235" s="1138"/>
      <c r="AH235" s="1138"/>
      <c r="AI235" s="1138"/>
      <c r="AJ235" s="1126" t="s">
        <v>1143</v>
      </c>
      <c r="AK235" s="1138"/>
      <c r="AL235" s="1138"/>
      <c r="AM235" s="1138"/>
      <c r="AN235" s="1138"/>
      <c r="AO235" s="1133" t="s">
        <v>1114</v>
      </c>
      <c r="AP235" s="1133"/>
      <c r="AQ235" s="1133"/>
      <c r="AR235" s="1133"/>
      <c r="AS235" s="1114"/>
      <c r="AT235" s="1114"/>
      <c r="AU235" s="1114"/>
      <c r="AV235" s="1114"/>
      <c r="AW235" s="1114"/>
      <c r="AX235" s="1114"/>
      <c r="AY235" s="1114"/>
      <c r="AZ235" s="1114"/>
      <c r="BA235" s="1114"/>
      <c r="BB235" s="1114"/>
      <c r="BC235" s="1114"/>
      <c r="BD235" s="1114"/>
      <c r="BE235" s="1114"/>
      <c r="BF235" s="1114"/>
      <c r="BG235" s="1114"/>
      <c r="BH235" s="1114"/>
    </row>
    <row r="236" spans="2:66" ht="20.25" customHeight="1">
      <c r="M236" s="1114"/>
      <c r="N236" s="1114"/>
      <c r="O236" s="1134">
        <f>AA226</f>
        <v>0</v>
      </c>
      <c r="P236" s="1134"/>
      <c r="Q236" s="1134"/>
      <c r="R236" s="1134"/>
      <c r="S236" s="1132" t="s">
        <v>351</v>
      </c>
      <c r="T236" s="1159">
        <f>Y231</f>
        <v>0</v>
      </c>
      <c r="U236" s="1159"/>
      <c r="V236" s="1159"/>
      <c r="W236" s="1159"/>
      <c r="X236" s="1132" t="s">
        <v>1150</v>
      </c>
      <c r="Y236" s="1188">
        <f>ROUNDDOWN(O236+T236,1)</f>
        <v>0</v>
      </c>
      <c r="Z236" s="1188"/>
      <c r="AA236" s="1188"/>
      <c r="AB236" s="1188"/>
      <c r="AC236" s="1223"/>
      <c r="AD236" s="1223"/>
      <c r="AE236" s="1224">
        <f>AQ226</f>
        <v>0</v>
      </c>
      <c r="AF236" s="1224"/>
      <c r="AG236" s="1224"/>
      <c r="AH236" s="1224"/>
      <c r="AI236" s="1200" t="s">
        <v>351</v>
      </c>
      <c r="AJ236" s="1244">
        <f>AO231</f>
        <v>0</v>
      </c>
      <c r="AK236" s="1244"/>
      <c r="AL236" s="1244"/>
      <c r="AM236" s="1244"/>
      <c r="AN236" s="1200" t="s">
        <v>1150</v>
      </c>
      <c r="AO236" s="1188">
        <f>ROUNDDOWN(AE236+AJ236,1)</f>
        <v>0</v>
      </c>
      <c r="AP236" s="1188"/>
      <c r="AQ236" s="1188"/>
      <c r="AR236" s="1188"/>
      <c r="AS236" s="1114"/>
      <c r="AT236" s="1114"/>
      <c r="AU236" s="1114"/>
      <c r="AV236" s="1114"/>
      <c r="AW236" s="1114"/>
      <c r="AX236" s="1114"/>
      <c r="AY236" s="1114"/>
      <c r="AZ236" s="1114"/>
      <c r="BA236" s="1114"/>
      <c r="BB236" s="1114"/>
      <c r="BC236" s="1114"/>
      <c r="BD236" s="1114"/>
      <c r="BE236" s="1114"/>
      <c r="BF236" s="1114"/>
      <c r="BG236" s="1114"/>
      <c r="BH236" s="1114"/>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1081"/>
      <c r="H283" s="1081"/>
      <c r="I283" s="1081"/>
      <c r="J283" s="1081"/>
      <c r="K283" s="1081"/>
      <c r="L283" s="1081"/>
      <c r="M283" s="1081"/>
      <c r="N283" s="1081"/>
      <c r="O283" s="1139"/>
      <c r="P283" s="1139"/>
      <c r="Q283" s="1139"/>
      <c r="R283" s="1139"/>
      <c r="S283" s="1139"/>
      <c r="T283" s="1139"/>
      <c r="U283" s="1139"/>
      <c r="V283" s="1139"/>
      <c r="W283" s="1139"/>
      <c r="X283" s="1139"/>
      <c r="Y283" s="1139"/>
      <c r="Z283" s="1139"/>
      <c r="AA283" s="1139"/>
      <c r="AB283" s="1139"/>
      <c r="AC283" s="1139"/>
      <c r="AD283" s="1139"/>
      <c r="AE283" s="1139"/>
      <c r="AF283" s="1139"/>
      <c r="AG283" s="1139"/>
      <c r="AH283" s="1139"/>
      <c r="AI283" s="1139"/>
      <c r="AJ283" s="1139"/>
      <c r="AK283" s="1139"/>
      <c r="AL283" s="1139"/>
      <c r="AM283" s="1139"/>
      <c r="AN283" s="1139"/>
      <c r="AO283" s="1139"/>
      <c r="AP283" s="1139"/>
      <c r="AQ283" s="1139"/>
      <c r="AR283" s="1139"/>
      <c r="AS283" s="1139"/>
      <c r="AT283" s="1139"/>
      <c r="AU283" s="1139"/>
      <c r="AV283" s="1139"/>
      <c r="AW283" s="1139"/>
      <c r="AX283" s="1139"/>
      <c r="AY283" s="1139"/>
      <c r="AZ283" s="1139"/>
      <c r="BA283" s="1139"/>
      <c r="BB283" s="1139"/>
      <c r="BC283" s="1139"/>
      <c r="BD283" s="1139"/>
      <c r="BE283" s="1139"/>
      <c r="BF283" s="1139"/>
      <c r="BG283" s="1139"/>
      <c r="BH283" s="1139"/>
      <c r="BI283" s="1139"/>
      <c r="BJ283" s="1139"/>
      <c r="BK283" s="1139"/>
    </row>
    <row r="284" spans="7:63">
      <c r="G284" s="1081"/>
      <c r="H284" s="1081"/>
      <c r="I284" s="1081"/>
      <c r="J284" s="1081"/>
      <c r="K284" s="1081"/>
      <c r="L284" s="1081"/>
      <c r="M284" s="1081"/>
      <c r="N284" s="1081"/>
      <c r="O284" s="1139"/>
      <c r="P284" s="1139"/>
      <c r="Q284" s="1139"/>
      <c r="R284" s="1139"/>
      <c r="S284" s="1139"/>
      <c r="T284" s="1139"/>
      <c r="U284" s="1139"/>
      <c r="V284" s="1139"/>
      <c r="W284" s="1139"/>
      <c r="X284" s="1139"/>
      <c r="Y284" s="1139"/>
      <c r="Z284" s="1139"/>
      <c r="AA284" s="1139"/>
      <c r="AB284" s="1139"/>
      <c r="AC284" s="1139"/>
      <c r="AD284" s="1139"/>
      <c r="AE284" s="1139"/>
      <c r="AF284" s="1139"/>
      <c r="AG284" s="1139"/>
      <c r="AH284" s="1139"/>
      <c r="AI284" s="1139"/>
      <c r="AJ284" s="1139"/>
      <c r="AK284" s="1139"/>
      <c r="AL284" s="1139"/>
      <c r="AM284" s="1139"/>
      <c r="AN284" s="1139"/>
      <c r="AO284" s="1139"/>
      <c r="AP284" s="1139"/>
      <c r="AQ284" s="1139"/>
      <c r="AR284" s="1139"/>
      <c r="AS284" s="1139"/>
      <c r="AT284" s="1139"/>
      <c r="AU284" s="1139"/>
      <c r="AV284" s="1139"/>
      <c r="AW284" s="1139"/>
      <c r="AX284" s="1139"/>
      <c r="AY284" s="1139"/>
      <c r="AZ284" s="1139"/>
      <c r="BA284" s="1139"/>
      <c r="BB284" s="1139"/>
      <c r="BC284" s="1139"/>
      <c r="BD284" s="1139"/>
      <c r="BE284" s="1139"/>
      <c r="BF284" s="1139"/>
      <c r="BG284" s="1139"/>
      <c r="BH284" s="1139"/>
      <c r="BI284" s="1139"/>
      <c r="BJ284" s="1139"/>
      <c r="BK284" s="1139"/>
    </row>
    <row r="285" spans="7:63">
      <c r="G285" s="1082"/>
      <c r="H285" s="1082"/>
      <c r="I285" s="1082"/>
      <c r="J285" s="1082"/>
      <c r="K285" s="1082"/>
      <c r="L285" s="1082"/>
      <c r="M285" s="1082"/>
      <c r="N285" s="1082"/>
      <c r="O285" s="1081"/>
      <c r="P285" s="1081"/>
    </row>
    <row r="286" spans="7:63">
      <c r="G286" s="1082"/>
      <c r="H286" s="1082"/>
      <c r="I286" s="1082"/>
      <c r="J286" s="1082"/>
      <c r="K286" s="1082"/>
      <c r="L286" s="1082"/>
      <c r="M286" s="1082"/>
      <c r="N286" s="1082"/>
      <c r="O286" s="1081"/>
      <c r="P286" s="1081"/>
    </row>
    <row r="287" spans="7:63">
      <c r="G287" s="1081"/>
      <c r="H287" s="1081"/>
      <c r="I287" s="1081"/>
      <c r="J287" s="1081"/>
      <c r="K287" s="1081"/>
      <c r="L287" s="1081"/>
      <c r="M287" s="1081"/>
      <c r="N287" s="1081"/>
    </row>
    <row r="288" spans="7:63">
      <c r="G288" s="1081"/>
      <c r="H288" s="1081"/>
      <c r="I288" s="1081"/>
      <c r="J288" s="1081"/>
      <c r="K288" s="1081"/>
      <c r="L288" s="1081"/>
      <c r="M288" s="1081"/>
      <c r="N288" s="1081"/>
    </row>
    <row r="289" spans="7:14">
      <c r="G289" s="1081"/>
      <c r="H289" s="1081"/>
      <c r="I289" s="1081"/>
      <c r="J289" s="1081"/>
      <c r="K289" s="1081"/>
      <c r="L289" s="1081"/>
      <c r="M289" s="1081"/>
      <c r="N289" s="1081"/>
    </row>
    <row r="290" spans="7:14">
      <c r="G290" s="1081"/>
      <c r="H290" s="1081"/>
      <c r="I290" s="1081"/>
      <c r="J290" s="1081"/>
      <c r="K290" s="1081"/>
      <c r="L290" s="1081"/>
      <c r="M290" s="1081"/>
      <c r="N290" s="1081"/>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4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4"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'参考様式21関係　プルダウン・リスト'!$C$4:$C$17</xm:f>
          </x14:formula1>
          <xm:sqref>AX1:BM1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N54"/>
  <sheetViews>
    <sheetView zoomScale="75" zoomScaleNormal="75" workbookViewId="0">
      <selection activeCell="A9" sqref="A9"/>
    </sheetView>
  </sheetViews>
  <sheetFormatPr defaultRowHeight="25.5"/>
  <cols>
    <col min="1" max="1" width="1.625" style="1319" customWidth="1"/>
    <col min="2" max="2" width="5.625" style="1320" customWidth="1"/>
    <col min="3" max="3" width="10.625" style="1320" customWidth="1"/>
    <col min="4" max="4" width="10.625" style="1320" hidden="1" customWidth="1"/>
    <col min="5" max="5" width="3.375" style="1320" bestFit="1" customWidth="1"/>
    <col min="6" max="6" width="15.625" style="1319" customWidth="1"/>
    <col min="7" max="7" width="3.375" style="1319" bestFit="1" customWidth="1"/>
    <col min="8" max="8" width="15.625" style="1319" customWidth="1"/>
    <col min="9" max="9" width="3.375" style="1319" bestFit="1" customWidth="1"/>
    <col min="10" max="10" width="15.625" style="1320" customWidth="1"/>
    <col min="11" max="11" width="3.375" style="1319" bestFit="1" customWidth="1"/>
    <col min="12" max="12" width="15.625" style="1319" customWidth="1"/>
    <col min="13" max="13" width="3.375" style="1319" customWidth="1"/>
    <col min="14" max="14" width="50.625" style="1319" customWidth="1"/>
    <col min="15" max="16384" width="9" style="1319" customWidth="1"/>
  </cols>
  <sheetData>
    <row r="1" spans="2:14">
      <c r="B1" s="1321"/>
    </row>
    <row r="2" spans="2:14">
      <c r="B2" s="1322" t="s">
        <v>637</v>
      </c>
      <c r="F2" s="1323"/>
      <c r="G2" s="1334"/>
      <c r="H2" s="1334"/>
      <c r="I2" s="1334"/>
      <c r="J2" s="1330"/>
      <c r="K2" s="1334"/>
      <c r="L2" s="1334"/>
    </row>
    <row r="3" spans="2:14">
      <c r="B3" s="1323" t="s">
        <v>473</v>
      </c>
      <c r="F3" s="1330" t="s">
        <v>72</v>
      </c>
      <c r="G3" s="1334"/>
      <c r="H3" s="1334"/>
      <c r="I3" s="1334"/>
      <c r="J3" s="1330"/>
      <c r="K3" s="1334"/>
      <c r="L3" s="1334"/>
    </row>
    <row r="4" spans="2:14">
      <c r="B4" s="1322"/>
      <c r="F4" s="1331" t="s">
        <v>1205</v>
      </c>
      <c r="G4" s="1331"/>
      <c r="H4" s="1331"/>
      <c r="I4" s="1331"/>
      <c r="J4" s="1331"/>
      <c r="K4" s="1331"/>
      <c r="L4" s="1331"/>
      <c r="N4" s="1331" t="s">
        <v>1209</v>
      </c>
    </row>
    <row r="5" spans="2:14">
      <c r="B5" s="1320" t="s">
        <v>204</v>
      </c>
      <c r="C5" s="1320" t="s">
        <v>1166</v>
      </c>
      <c r="F5" s="1320" t="s">
        <v>1207</v>
      </c>
      <c r="G5" s="1320"/>
      <c r="H5" s="1320" t="s">
        <v>534</v>
      </c>
      <c r="J5" s="1320" t="s">
        <v>1208</v>
      </c>
      <c r="L5" s="1320" t="s">
        <v>1205</v>
      </c>
      <c r="N5" s="1331"/>
    </row>
    <row r="6" spans="2:14">
      <c r="B6" s="1324">
        <v>1</v>
      </c>
      <c r="C6" s="1325" t="s">
        <v>629</v>
      </c>
      <c r="D6" s="1329" t="str">
        <f t="shared" ref="D6:D38" si="0">C6</f>
        <v>a</v>
      </c>
      <c r="E6" s="1324" t="s">
        <v>307</v>
      </c>
      <c r="F6" s="1332"/>
      <c r="G6" s="1324" t="s">
        <v>619</v>
      </c>
      <c r="H6" s="1332"/>
      <c r="I6" s="1335" t="s">
        <v>308</v>
      </c>
      <c r="J6" s="1332">
        <v>0</v>
      </c>
      <c r="K6" s="1336" t="s">
        <v>313</v>
      </c>
      <c r="L6" s="1331" t="str">
        <f t="shared" ref="L6:L22" si="1">IF(OR(F6="",H6=""),"",(H6+IF(F6&gt;H6,1,0)-F6-J6)*24)</f>
        <v/>
      </c>
      <c r="N6" s="1337"/>
    </row>
    <row r="7" spans="2:14">
      <c r="B7" s="1324">
        <v>2</v>
      </c>
      <c r="C7" s="1325" t="s">
        <v>627</v>
      </c>
      <c r="D7" s="1329" t="str">
        <f t="shared" si="0"/>
        <v>b</v>
      </c>
      <c r="E7" s="1324" t="s">
        <v>307</v>
      </c>
      <c r="F7" s="1332"/>
      <c r="G7" s="1324" t="s">
        <v>619</v>
      </c>
      <c r="H7" s="1332"/>
      <c r="I7" s="1335" t="s">
        <v>308</v>
      </c>
      <c r="J7" s="1332">
        <v>0</v>
      </c>
      <c r="K7" s="1336" t="s">
        <v>313</v>
      </c>
      <c r="L7" s="1331" t="str">
        <f t="shared" si="1"/>
        <v/>
      </c>
      <c r="N7" s="1337"/>
    </row>
    <row r="8" spans="2:14">
      <c r="B8" s="1324">
        <v>3</v>
      </c>
      <c r="C8" s="1325" t="s">
        <v>430</v>
      </c>
      <c r="D8" s="1329" t="str">
        <f t="shared" si="0"/>
        <v>c</v>
      </c>
      <c r="E8" s="1324" t="s">
        <v>307</v>
      </c>
      <c r="F8" s="1332"/>
      <c r="G8" s="1324" t="s">
        <v>619</v>
      </c>
      <c r="H8" s="1332"/>
      <c r="I8" s="1335" t="s">
        <v>308</v>
      </c>
      <c r="J8" s="1332">
        <v>0</v>
      </c>
      <c r="K8" s="1336" t="s">
        <v>313</v>
      </c>
      <c r="L8" s="1331" t="str">
        <f t="shared" si="1"/>
        <v/>
      </c>
      <c r="N8" s="1337"/>
    </row>
    <row r="9" spans="2:14">
      <c r="B9" s="1324">
        <v>4</v>
      </c>
      <c r="C9" s="1325" t="s">
        <v>625</v>
      </c>
      <c r="D9" s="1329" t="str">
        <f t="shared" si="0"/>
        <v>d</v>
      </c>
      <c r="E9" s="1324" t="s">
        <v>307</v>
      </c>
      <c r="F9" s="1332"/>
      <c r="G9" s="1324" t="s">
        <v>619</v>
      </c>
      <c r="H9" s="1332"/>
      <c r="I9" s="1335" t="s">
        <v>308</v>
      </c>
      <c r="J9" s="1332">
        <v>0</v>
      </c>
      <c r="K9" s="1336" t="s">
        <v>313</v>
      </c>
      <c r="L9" s="1331" t="str">
        <f t="shared" si="1"/>
        <v/>
      </c>
      <c r="N9" s="1337"/>
    </row>
    <row r="10" spans="2:14">
      <c r="B10" s="1324">
        <v>5</v>
      </c>
      <c r="C10" s="1325" t="s">
        <v>84</v>
      </c>
      <c r="D10" s="1329" t="str">
        <f t="shared" si="0"/>
        <v>e</v>
      </c>
      <c r="E10" s="1324" t="s">
        <v>307</v>
      </c>
      <c r="F10" s="1332"/>
      <c r="G10" s="1324" t="s">
        <v>619</v>
      </c>
      <c r="H10" s="1332"/>
      <c r="I10" s="1335" t="s">
        <v>308</v>
      </c>
      <c r="J10" s="1332">
        <v>0</v>
      </c>
      <c r="K10" s="1336" t="s">
        <v>313</v>
      </c>
      <c r="L10" s="1331" t="str">
        <f t="shared" si="1"/>
        <v/>
      </c>
      <c r="N10" s="1337"/>
    </row>
    <row r="11" spans="2:14">
      <c r="B11" s="1324">
        <v>6</v>
      </c>
      <c r="C11" s="1325" t="s">
        <v>1043</v>
      </c>
      <c r="D11" s="1329" t="str">
        <f t="shared" si="0"/>
        <v>f</v>
      </c>
      <c r="E11" s="1324" t="s">
        <v>307</v>
      </c>
      <c r="F11" s="1332"/>
      <c r="G11" s="1324" t="s">
        <v>619</v>
      </c>
      <c r="H11" s="1332"/>
      <c r="I11" s="1335" t="s">
        <v>308</v>
      </c>
      <c r="J11" s="1332">
        <v>0</v>
      </c>
      <c r="K11" s="1336" t="s">
        <v>313</v>
      </c>
      <c r="L11" s="1331" t="str">
        <f t="shared" si="1"/>
        <v/>
      </c>
      <c r="N11" s="1337"/>
    </row>
    <row r="12" spans="2:14">
      <c r="B12" s="1324">
        <v>7</v>
      </c>
      <c r="C12" s="1325" t="s">
        <v>1182</v>
      </c>
      <c r="D12" s="1329" t="str">
        <f t="shared" si="0"/>
        <v>g</v>
      </c>
      <c r="E12" s="1324" t="s">
        <v>307</v>
      </c>
      <c r="F12" s="1332"/>
      <c r="G12" s="1324" t="s">
        <v>619</v>
      </c>
      <c r="H12" s="1332"/>
      <c r="I12" s="1335" t="s">
        <v>308</v>
      </c>
      <c r="J12" s="1332">
        <v>0</v>
      </c>
      <c r="K12" s="1336" t="s">
        <v>313</v>
      </c>
      <c r="L12" s="1331" t="str">
        <f t="shared" si="1"/>
        <v/>
      </c>
      <c r="N12" s="1337"/>
    </row>
    <row r="13" spans="2:14">
      <c r="B13" s="1324">
        <v>8</v>
      </c>
      <c r="C13" s="1325" t="s">
        <v>191</v>
      </c>
      <c r="D13" s="1329" t="str">
        <f t="shared" si="0"/>
        <v>h</v>
      </c>
      <c r="E13" s="1324" t="s">
        <v>307</v>
      </c>
      <c r="F13" s="1332"/>
      <c r="G13" s="1324" t="s">
        <v>619</v>
      </c>
      <c r="H13" s="1332"/>
      <c r="I13" s="1335" t="s">
        <v>308</v>
      </c>
      <c r="J13" s="1332">
        <v>0</v>
      </c>
      <c r="K13" s="1336" t="s">
        <v>313</v>
      </c>
      <c r="L13" s="1331" t="str">
        <f t="shared" si="1"/>
        <v/>
      </c>
      <c r="N13" s="1337" t="s">
        <v>1045</v>
      </c>
    </row>
    <row r="14" spans="2:14">
      <c r="B14" s="1324">
        <v>9</v>
      </c>
      <c r="C14" s="1325" t="s">
        <v>232</v>
      </c>
      <c r="D14" s="1329" t="str">
        <f t="shared" si="0"/>
        <v>i</v>
      </c>
      <c r="E14" s="1324" t="s">
        <v>307</v>
      </c>
      <c r="F14" s="1332"/>
      <c r="G14" s="1324" t="s">
        <v>619</v>
      </c>
      <c r="H14" s="1332"/>
      <c r="I14" s="1335" t="s">
        <v>308</v>
      </c>
      <c r="J14" s="1332">
        <v>0</v>
      </c>
      <c r="K14" s="1336" t="s">
        <v>313</v>
      </c>
      <c r="L14" s="1331" t="str">
        <f t="shared" si="1"/>
        <v/>
      </c>
      <c r="N14" s="1337" t="s">
        <v>752</v>
      </c>
    </row>
    <row r="15" spans="2:14">
      <c r="B15" s="1324">
        <v>10</v>
      </c>
      <c r="C15" s="1325" t="s">
        <v>631</v>
      </c>
      <c r="D15" s="1329" t="str">
        <f t="shared" si="0"/>
        <v>j</v>
      </c>
      <c r="E15" s="1324" t="s">
        <v>307</v>
      </c>
      <c r="F15" s="1332"/>
      <c r="G15" s="1324" t="s">
        <v>619</v>
      </c>
      <c r="H15" s="1332"/>
      <c r="I15" s="1335" t="s">
        <v>308</v>
      </c>
      <c r="J15" s="1332">
        <v>0</v>
      </c>
      <c r="K15" s="1336" t="s">
        <v>313</v>
      </c>
      <c r="L15" s="1331" t="str">
        <f t="shared" si="1"/>
        <v/>
      </c>
      <c r="N15" s="1337"/>
    </row>
    <row r="16" spans="2:14">
      <c r="B16" s="1324">
        <v>11</v>
      </c>
      <c r="C16" s="1325" t="s">
        <v>1183</v>
      </c>
      <c r="D16" s="1329" t="str">
        <f t="shared" si="0"/>
        <v>k</v>
      </c>
      <c r="E16" s="1324" t="s">
        <v>307</v>
      </c>
      <c r="F16" s="1332"/>
      <c r="G16" s="1324" t="s">
        <v>619</v>
      </c>
      <c r="H16" s="1332"/>
      <c r="I16" s="1335" t="s">
        <v>308</v>
      </c>
      <c r="J16" s="1332">
        <v>0</v>
      </c>
      <c r="K16" s="1336" t="s">
        <v>313</v>
      </c>
      <c r="L16" s="1331" t="str">
        <f t="shared" si="1"/>
        <v/>
      </c>
      <c r="N16" s="1337"/>
    </row>
    <row r="17" spans="2:14">
      <c r="B17" s="1324">
        <v>12</v>
      </c>
      <c r="C17" s="1325" t="s">
        <v>437</v>
      </c>
      <c r="D17" s="1329" t="str">
        <f t="shared" si="0"/>
        <v>l</v>
      </c>
      <c r="E17" s="1324" t="s">
        <v>307</v>
      </c>
      <c r="F17" s="1332"/>
      <c r="G17" s="1324" t="s">
        <v>619</v>
      </c>
      <c r="H17" s="1332"/>
      <c r="I17" s="1335" t="s">
        <v>308</v>
      </c>
      <c r="J17" s="1332">
        <v>0</v>
      </c>
      <c r="K17" s="1336" t="s">
        <v>313</v>
      </c>
      <c r="L17" s="1331" t="str">
        <f t="shared" si="1"/>
        <v/>
      </c>
      <c r="N17" s="1337"/>
    </row>
    <row r="18" spans="2:14">
      <c r="B18" s="1324">
        <v>13</v>
      </c>
      <c r="C18" s="1325" t="s">
        <v>1184</v>
      </c>
      <c r="D18" s="1329" t="str">
        <f t="shared" si="0"/>
        <v>m</v>
      </c>
      <c r="E18" s="1324" t="s">
        <v>307</v>
      </c>
      <c r="F18" s="1332"/>
      <c r="G18" s="1324" t="s">
        <v>619</v>
      </c>
      <c r="H18" s="1332"/>
      <c r="I18" s="1335" t="s">
        <v>308</v>
      </c>
      <c r="J18" s="1332">
        <v>0</v>
      </c>
      <c r="K18" s="1336" t="s">
        <v>313</v>
      </c>
      <c r="L18" s="1331" t="str">
        <f t="shared" si="1"/>
        <v/>
      </c>
      <c r="N18" s="1337"/>
    </row>
    <row r="19" spans="2:14">
      <c r="B19" s="1324">
        <v>14</v>
      </c>
      <c r="C19" s="1325" t="s">
        <v>1186</v>
      </c>
      <c r="D19" s="1329" t="str">
        <f t="shared" si="0"/>
        <v>n</v>
      </c>
      <c r="E19" s="1324" t="s">
        <v>307</v>
      </c>
      <c r="F19" s="1332"/>
      <c r="G19" s="1324" t="s">
        <v>619</v>
      </c>
      <c r="H19" s="1332"/>
      <c r="I19" s="1335" t="s">
        <v>308</v>
      </c>
      <c r="J19" s="1332">
        <v>0</v>
      </c>
      <c r="K19" s="1336" t="s">
        <v>313</v>
      </c>
      <c r="L19" s="1331" t="str">
        <f t="shared" si="1"/>
        <v/>
      </c>
      <c r="N19" s="1337"/>
    </row>
    <row r="20" spans="2:14">
      <c r="B20" s="1324">
        <v>15</v>
      </c>
      <c r="C20" s="1325" t="s">
        <v>1187</v>
      </c>
      <c r="D20" s="1329" t="str">
        <f t="shared" si="0"/>
        <v>o</v>
      </c>
      <c r="E20" s="1324" t="s">
        <v>307</v>
      </c>
      <c r="F20" s="1332"/>
      <c r="G20" s="1324" t="s">
        <v>619</v>
      </c>
      <c r="H20" s="1332"/>
      <c r="I20" s="1335" t="s">
        <v>308</v>
      </c>
      <c r="J20" s="1332">
        <v>0</v>
      </c>
      <c r="K20" s="1336" t="s">
        <v>313</v>
      </c>
      <c r="L20" s="1331" t="str">
        <f t="shared" si="1"/>
        <v/>
      </c>
      <c r="N20" s="1337"/>
    </row>
    <row r="21" spans="2:14">
      <c r="B21" s="1324">
        <v>16</v>
      </c>
      <c r="C21" s="1325" t="s">
        <v>1188</v>
      </c>
      <c r="D21" s="1329" t="str">
        <f t="shared" si="0"/>
        <v>p</v>
      </c>
      <c r="E21" s="1324" t="s">
        <v>307</v>
      </c>
      <c r="F21" s="1332"/>
      <c r="G21" s="1324" t="s">
        <v>619</v>
      </c>
      <c r="H21" s="1332"/>
      <c r="I21" s="1335" t="s">
        <v>308</v>
      </c>
      <c r="J21" s="1332">
        <v>0</v>
      </c>
      <c r="K21" s="1336" t="s">
        <v>313</v>
      </c>
      <c r="L21" s="1331" t="str">
        <f t="shared" si="1"/>
        <v/>
      </c>
      <c r="N21" s="1337"/>
    </row>
    <row r="22" spans="2:14">
      <c r="B22" s="1324">
        <v>17</v>
      </c>
      <c r="C22" s="1325" t="s">
        <v>1190</v>
      </c>
      <c r="D22" s="1329" t="str">
        <f t="shared" si="0"/>
        <v>q</v>
      </c>
      <c r="E22" s="1324" t="s">
        <v>307</v>
      </c>
      <c r="F22" s="1332"/>
      <c r="G22" s="1324" t="s">
        <v>619</v>
      </c>
      <c r="H22" s="1332"/>
      <c r="I22" s="1335" t="s">
        <v>308</v>
      </c>
      <c r="J22" s="1332">
        <v>0</v>
      </c>
      <c r="K22" s="1336" t="s">
        <v>313</v>
      </c>
      <c r="L22" s="1331" t="str">
        <f t="shared" si="1"/>
        <v/>
      </c>
      <c r="N22" s="1337"/>
    </row>
    <row r="23" spans="2:14">
      <c r="B23" s="1324">
        <v>18</v>
      </c>
      <c r="C23" s="1325" t="s">
        <v>1044</v>
      </c>
      <c r="D23" s="1329" t="str">
        <f t="shared" si="0"/>
        <v>r</v>
      </c>
      <c r="E23" s="1324" t="s">
        <v>307</v>
      </c>
      <c r="F23" s="1333"/>
      <c r="G23" s="1324" t="s">
        <v>619</v>
      </c>
      <c r="H23" s="1333"/>
      <c r="I23" s="1335" t="s">
        <v>308</v>
      </c>
      <c r="J23" s="1333"/>
      <c r="K23" s="1336" t="s">
        <v>313</v>
      </c>
      <c r="L23" s="1325">
        <v>1</v>
      </c>
      <c r="N23" s="1337"/>
    </row>
    <row r="24" spans="2:14">
      <c r="B24" s="1324">
        <v>19</v>
      </c>
      <c r="C24" s="1325" t="s">
        <v>1191</v>
      </c>
      <c r="D24" s="1329" t="str">
        <f t="shared" si="0"/>
        <v>s</v>
      </c>
      <c r="E24" s="1324" t="s">
        <v>307</v>
      </c>
      <c r="F24" s="1333"/>
      <c r="G24" s="1324" t="s">
        <v>619</v>
      </c>
      <c r="H24" s="1333"/>
      <c r="I24" s="1335" t="s">
        <v>308</v>
      </c>
      <c r="J24" s="1333"/>
      <c r="K24" s="1336" t="s">
        <v>313</v>
      </c>
      <c r="L24" s="1325">
        <v>2</v>
      </c>
      <c r="N24" s="1337"/>
    </row>
    <row r="25" spans="2:14">
      <c r="B25" s="1324">
        <v>20</v>
      </c>
      <c r="C25" s="1325" t="s">
        <v>1192</v>
      </c>
      <c r="D25" s="1329" t="str">
        <f t="shared" si="0"/>
        <v>t</v>
      </c>
      <c r="E25" s="1324" t="s">
        <v>307</v>
      </c>
      <c r="F25" s="1333"/>
      <c r="G25" s="1324" t="s">
        <v>619</v>
      </c>
      <c r="H25" s="1333"/>
      <c r="I25" s="1335" t="s">
        <v>308</v>
      </c>
      <c r="J25" s="1333"/>
      <c r="K25" s="1336" t="s">
        <v>313</v>
      </c>
      <c r="L25" s="1325">
        <v>3</v>
      </c>
      <c r="N25" s="1337"/>
    </row>
    <row r="26" spans="2:14">
      <c r="B26" s="1324">
        <v>21</v>
      </c>
      <c r="C26" s="1325" t="s">
        <v>639</v>
      </c>
      <c r="D26" s="1329" t="str">
        <f t="shared" si="0"/>
        <v>u</v>
      </c>
      <c r="E26" s="1324" t="s">
        <v>307</v>
      </c>
      <c r="F26" s="1333"/>
      <c r="G26" s="1324" t="s">
        <v>619</v>
      </c>
      <c r="H26" s="1333"/>
      <c r="I26" s="1335" t="s">
        <v>308</v>
      </c>
      <c r="J26" s="1333"/>
      <c r="K26" s="1336" t="s">
        <v>313</v>
      </c>
      <c r="L26" s="1325">
        <v>4</v>
      </c>
      <c r="N26" s="1337"/>
    </row>
    <row r="27" spans="2:14">
      <c r="B27" s="1324">
        <v>22</v>
      </c>
      <c r="C27" s="1325" t="s">
        <v>1194</v>
      </c>
      <c r="D27" s="1329" t="str">
        <f t="shared" si="0"/>
        <v>v</v>
      </c>
      <c r="E27" s="1324" t="s">
        <v>307</v>
      </c>
      <c r="F27" s="1333"/>
      <c r="G27" s="1324" t="s">
        <v>619</v>
      </c>
      <c r="H27" s="1333"/>
      <c r="I27" s="1335" t="s">
        <v>308</v>
      </c>
      <c r="J27" s="1333"/>
      <c r="K27" s="1336" t="s">
        <v>313</v>
      </c>
      <c r="L27" s="1325">
        <v>5</v>
      </c>
      <c r="N27" s="1337"/>
    </row>
    <row r="28" spans="2:14">
      <c r="B28" s="1324">
        <v>23</v>
      </c>
      <c r="C28" s="1325" t="s">
        <v>1195</v>
      </c>
      <c r="D28" s="1329" t="str">
        <f t="shared" si="0"/>
        <v>w</v>
      </c>
      <c r="E28" s="1324" t="s">
        <v>307</v>
      </c>
      <c r="F28" s="1333"/>
      <c r="G28" s="1324" t="s">
        <v>619</v>
      </c>
      <c r="H28" s="1333"/>
      <c r="I28" s="1335" t="s">
        <v>308</v>
      </c>
      <c r="J28" s="1333"/>
      <c r="K28" s="1336" t="s">
        <v>313</v>
      </c>
      <c r="L28" s="1325">
        <v>6</v>
      </c>
      <c r="N28" s="1337"/>
    </row>
    <row r="29" spans="2:14">
      <c r="B29" s="1324">
        <v>24</v>
      </c>
      <c r="C29" s="1325" t="s">
        <v>1196</v>
      </c>
      <c r="D29" s="1329" t="str">
        <f t="shared" si="0"/>
        <v>x</v>
      </c>
      <c r="E29" s="1324" t="s">
        <v>307</v>
      </c>
      <c r="F29" s="1333"/>
      <c r="G29" s="1324" t="s">
        <v>619</v>
      </c>
      <c r="H29" s="1333"/>
      <c r="I29" s="1335" t="s">
        <v>308</v>
      </c>
      <c r="J29" s="1333"/>
      <c r="K29" s="1336" t="s">
        <v>313</v>
      </c>
      <c r="L29" s="1325">
        <v>7</v>
      </c>
      <c r="N29" s="1337"/>
    </row>
    <row r="30" spans="2:14">
      <c r="B30" s="1324">
        <v>25</v>
      </c>
      <c r="C30" s="1325" t="s">
        <v>1197</v>
      </c>
      <c r="D30" s="1329" t="str">
        <f t="shared" si="0"/>
        <v>y</v>
      </c>
      <c r="E30" s="1324" t="s">
        <v>307</v>
      </c>
      <c r="F30" s="1333"/>
      <c r="G30" s="1324" t="s">
        <v>619</v>
      </c>
      <c r="H30" s="1333"/>
      <c r="I30" s="1335" t="s">
        <v>308</v>
      </c>
      <c r="J30" s="1333"/>
      <c r="K30" s="1336" t="s">
        <v>313</v>
      </c>
      <c r="L30" s="1325">
        <v>8</v>
      </c>
      <c r="N30" s="1337"/>
    </row>
    <row r="31" spans="2:14">
      <c r="B31" s="1324">
        <v>26</v>
      </c>
      <c r="C31" s="1325" t="s">
        <v>464</v>
      </c>
      <c r="D31" s="1329" t="str">
        <f t="shared" si="0"/>
        <v>z</v>
      </c>
      <c r="E31" s="1324" t="s">
        <v>307</v>
      </c>
      <c r="F31" s="1333"/>
      <c r="G31" s="1324" t="s">
        <v>619</v>
      </c>
      <c r="H31" s="1333"/>
      <c r="I31" s="1335" t="s">
        <v>308</v>
      </c>
      <c r="J31" s="1333"/>
      <c r="K31" s="1336" t="s">
        <v>313</v>
      </c>
      <c r="L31" s="1325">
        <v>1</v>
      </c>
      <c r="N31" s="1337"/>
    </row>
    <row r="32" spans="2:14">
      <c r="B32" s="1324">
        <v>27</v>
      </c>
      <c r="C32" s="1325" t="s">
        <v>1196</v>
      </c>
      <c r="D32" s="1329" t="str">
        <f t="shared" si="0"/>
        <v>x</v>
      </c>
      <c r="E32" s="1324" t="s">
        <v>307</v>
      </c>
      <c r="F32" s="1333"/>
      <c r="G32" s="1324" t="s">
        <v>619</v>
      </c>
      <c r="H32" s="1333"/>
      <c r="I32" s="1335" t="s">
        <v>308</v>
      </c>
      <c r="J32" s="1333"/>
      <c r="K32" s="1336" t="s">
        <v>313</v>
      </c>
      <c r="L32" s="1325">
        <v>2</v>
      </c>
      <c r="N32" s="1337"/>
    </row>
    <row r="33" spans="2:14">
      <c r="B33" s="1324">
        <v>28</v>
      </c>
      <c r="C33" s="1325" t="s">
        <v>1198</v>
      </c>
      <c r="D33" s="1329" t="str">
        <f t="shared" si="0"/>
        <v>aa</v>
      </c>
      <c r="E33" s="1324" t="s">
        <v>307</v>
      </c>
      <c r="F33" s="1333"/>
      <c r="G33" s="1324" t="s">
        <v>619</v>
      </c>
      <c r="H33" s="1333"/>
      <c r="I33" s="1335" t="s">
        <v>308</v>
      </c>
      <c r="J33" s="1333"/>
      <c r="K33" s="1336" t="s">
        <v>313</v>
      </c>
      <c r="L33" s="1325">
        <v>3</v>
      </c>
      <c r="N33" s="1337"/>
    </row>
    <row r="34" spans="2:14">
      <c r="B34" s="1324">
        <v>29</v>
      </c>
      <c r="C34" s="1325" t="s">
        <v>1199</v>
      </c>
      <c r="D34" s="1329" t="str">
        <f t="shared" si="0"/>
        <v>ab</v>
      </c>
      <c r="E34" s="1324" t="s">
        <v>307</v>
      </c>
      <c r="F34" s="1333"/>
      <c r="G34" s="1324" t="s">
        <v>619</v>
      </c>
      <c r="H34" s="1333"/>
      <c r="I34" s="1335" t="s">
        <v>308</v>
      </c>
      <c r="J34" s="1333"/>
      <c r="K34" s="1336" t="s">
        <v>313</v>
      </c>
      <c r="L34" s="1325">
        <v>4</v>
      </c>
      <c r="N34" s="1337"/>
    </row>
    <row r="35" spans="2:14">
      <c r="B35" s="1324">
        <v>30</v>
      </c>
      <c r="C35" s="1325" t="s">
        <v>1200</v>
      </c>
      <c r="D35" s="1329" t="str">
        <f t="shared" si="0"/>
        <v>ac</v>
      </c>
      <c r="E35" s="1324" t="s">
        <v>307</v>
      </c>
      <c r="F35" s="1333"/>
      <c r="G35" s="1324" t="s">
        <v>619</v>
      </c>
      <c r="H35" s="1333"/>
      <c r="I35" s="1335" t="s">
        <v>308</v>
      </c>
      <c r="J35" s="1333"/>
      <c r="K35" s="1336" t="s">
        <v>313</v>
      </c>
      <c r="L35" s="1325">
        <v>5</v>
      </c>
      <c r="N35" s="1337"/>
    </row>
    <row r="36" spans="2:14">
      <c r="B36" s="1324">
        <v>31</v>
      </c>
      <c r="C36" s="1325" t="s">
        <v>643</v>
      </c>
      <c r="D36" s="1329" t="str">
        <f t="shared" si="0"/>
        <v>ad</v>
      </c>
      <c r="E36" s="1324" t="s">
        <v>307</v>
      </c>
      <c r="F36" s="1333"/>
      <c r="G36" s="1324" t="s">
        <v>619</v>
      </c>
      <c r="H36" s="1333"/>
      <c r="I36" s="1335" t="s">
        <v>308</v>
      </c>
      <c r="J36" s="1333"/>
      <c r="K36" s="1336" t="s">
        <v>313</v>
      </c>
      <c r="L36" s="1325">
        <v>6</v>
      </c>
      <c r="N36" s="1337"/>
    </row>
    <row r="37" spans="2:14">
      <c r="B37" s="1324">
        <v>32</v>
      </c>
      <c r="C37" s="1325" t="s">
        <v>645</v>
      </c>
      <c r="D37" s="1329" t="str">
        <f t="shared" si="0"/>
        <v>ae</v>
      </c>
      <c r="E37" s="1324" t="s">
        <v>307</v>
      </c>
      <c r="F37" s="1333"/>
      <c r="G37" s="1324" t="s">
        <v>619</v>
      </c>
      <c r="H37" s="1333"/>
      <c r="I37" s="1335" t="s">
        <v>308</v>
      </c>
      <c r="J37" s="1333"/>
      <c r="K37" s="1336" t="s">
        <v>313</v>
      </c>
      <c r="L37" s="1325">
        <v>7</v>
      </c>
      <c r="N37" s="1337"/>
    </row>
    <row r="38" spans="2:14">
      <c r="B38" s="1324">
        <v>33</v>
      </c>
      <c r="C38" s="1325" t="s">
        <v>193</v>
      </c>
      <c r="D38" s="1329" t="str">
        <f t="shared" si="0"/>
        <v>af</v>
      </c>
      <c r="E38" s="1324" t="s">
        <v>307</v>
      </c>
      <c r="F38" s="1333"/>
      <c r="G38" s="1324" t="s">
        <v>619</v>
      </c>
      <c r="H38" s="1333"/>
      <c r="I38" s="1335" t="s">
        <v>308</v>
      </c>
      <c r="J38" s="1333"/>
      <c r="K38" s="1336" t="s">
        <v>313</v>
      </c>
      <c r="L38" s="1325">
        <v>8</v>
      </c>
      <c r="N38" s="1337"/>
    </row>
    <row r="39" spans="2:14">
      <c r="B39" s="1324">
        <v>34</v>
      </c>
      <c r="C39" s="1326" t="s">
        <v>1201</v>
      </c>
      <c r="D39" s="1329"/>
      <c r="E39" s="1324" t="s">
        <v>307</v>
      </c>
      <c r="F39" s="1332">
        <v>0.29166666666666669</v>
      </c>
      <c r="G39" s="1324" t="s">
        <v>619</v>
      </c>
      <c r="H39" s="1332">
        <v>0.39583333333333331</v>
      </c>
      <c r="I39" s="1335" t="s">
        <v>308</v>
      </c>
      <c r="J39" s="1332">
        <v>0</v>
      </c>
      <c r="K39" s="1336" t="s">
        <v>313</v>
      </c>
      <c r="L39" s="1331">
        <f>IF(OR(F39="",H39=""),"",(H39+IF(F39&gt;H39,1,0)-F39-J39)*24)</f>
        <v>2.4999999999999991</v>
      </c>
      <c r="N39" s="1337"/>
    </row>
    <row r="40" spans="2:14">
      <c r="B40" s="1324"/>
      <c r="C40" s="1327" t="s">
        <v>1154</v>
      </c>
      <c r="D40" s="1329"/>
      <c r="E40" s="1324" t="s">
        <v>307</v>
      </c>
      <c r="F40" s="1332">
        <v>0.6875</v>
      </c>
      <c r="G40" s="1324" t="s">
        <v>619</v>
      </c>
      <c r="H40" s="1332">
        <v>0.83333333333333337</v>
      </c>
      <c r="I40" s="1335" t="s">
        <v>308</v>
      </c>
      <c r="J40" s="1332">
        <v>0</v>
      </c>
      <c r="K40" s="1336" t="s">
        <v>313</v>
      </c>
      <c r="L40" s="1331">
        <f>IF(OR(F40="",H40=""),"",(H40+IF(F40&gt;H40,1,0)-F40-J40)*24)</f>
        <v>3.5000000000000009</v>
      </c>
      <c r="N40" s="1337"/>
    </row>
    <row r="41" spans="2:14">
      <c r="B41" s="1324"/>
      <c r="C41" s="1328" t="s">
        <v>1154</v>
      </c>
      <c r="D41" s="1329" t="str">
        <f>C39</f>
        <v>ag</v>
      </c>
      <c r="E41" s="1324" t="s">
        <v>307</v>
      </c>
      <c r="F41" s="1332" t="s">
        <v>1154</v>
      </c>
      <c r="G41" s="1324" t="s">
        <v>619</v>
      </c>
      <c r="H41" s="1332" t="s">
        <v>1154</v>
      </c>
      <c r="I41" s="1335" t="s">
        <v>308</v>
      </c>
      <c r="J41" s="1332" t="s">
        <v>1154</v>
      </c>
      <c r="K41" s="1336" t="s">
        <v>313</v>
      </c>
      <c r="L41" s="1331">
        <f>IF(OR(L39="",L40=""),"",L39+L40)</f>
        <v>6</v>
      </c>
      <c r="N41" s="1337" t="s">
        <v>495</v>
      </c>
    </row>
    <row r="42" spans="2:14">
      <c r="B42" s="1324"/>
      <c r="C42" s="1326" t="s">
        <v>1202</v>
      </c>
      <c r="D42" s="1329"/>
      <c r="E42" s="1324" t="s">
        <v>307</v>
      </c>
      <c r="F42" s="1332"/>
      <c r="G42" s="1324" t="s">
        <v>619</v>
      </c>
      <c r="H42" s="1332"/>
      <c r="I42" s="1335" t="s">
        <v>308</v>
      </c>
      <c r="J42" s="1332">
        <v>0</v>
      </c>
      <c r="K42" s="1336" t="s">
        <v>313</v>
      </c>
      <c r="L42" s="1331" t="str">
        <f>IF(OR(F42="",H42=""),"",(H42+IF(F42&gt;H42,1,0)-F42-J42)*24)</f>
        <v/>
      </c>
      <c r="N42" s="1337"/>
    </row>
    <row r="43" spans="2:14">
      <c r="B43" s="1324">
        <v>35</v>
      </c>
      <c r="C43" s="1327" t="s">
        <v>1154</v>
      </c>
      <c r="D43" s="1329"/>
      <c r="E43" s="1324" t="s">
        <v>307</v>
      </c>
      <c r="F43" s="1332"/>
      <c r="G43" s="1324" t="s">
        <v>619</v>
      </c>
      <c r="H43" s="1332"/>
      <c r="I43" s="1335" t="s">
        <v>308</v>
      </c>
      <c r="J43" s="1332">
        <v>0</v>
      </c>
      <c r="K43" s="1336" t="s">
        <v>313</v>
      </c>
      <c r="L43" s="1331" t="str">
        <f>IF(OR(F43="",H43=""),"",(H43+IF(F43&gt;H43,1,0)-F43-J43)*24)</f>
        <v/>
      </c>
      <c r="N43" s="1337"/>
    </row>
    <row r="44" spans="2:14">
      <c r="B44" s="1324"/>
      <c r="C44" s="1328" t="s">
        <v>1154</v>
      </c>
      <c r="D44" s="1329" t="str">
        <f>C42</f>
        <v>ah</v>
      </c>
      <c r="E44" s="1324" t="s">
        <v>307</v>
      </c>
      <c r="F44" s="1332" t="s">
        <v>1154</v>
      </c>
      <c r="G44" s="1324" t="s">
        <v>619</v>
      </c>
      <c r="H44" s="1332" t="s">
        <v>1154</v>
      </c>
      <c r="I44" s="1335" t="s">
        <v>308</v>
      </c>
      <c r="J44" s="1332" t="s">
        <v>1154</v>
      </c>
      <c r="K44" s="1336" t="s">
        <v>313</v>
      </c>
      <c r="L44" s="1331" t="str">
        <f>IF(OR(L42="",L43=""),"",L42+L43)</f>
        <v/>
      </c>
      <c r="N44" s="1337" t="s">
        <v>500</v>
      </c>
    </row>
    <row r="45" spans="2:14">
      <c r="B45" s="1324"/>
      <c r="C45" s="1326" t="s">
        <v>1134</v>
      </c>
      <c r="D45" s="1329"/>
      <c r="E45" s="1324" t="s">
        <v>307</v>
      </c>
      <c r="F45" s="1332"/>
      <c r="G45" s="1324" t="s">
        <v>619</v>
      </c>
      <c r="H45" s="1332"/>
      <c r="I45" s="1335" t="s">
        <v>308</v>
      </c>
      <c r="J45" s="1332">
        <v>0</v>
      </c>
      <c r="K45" s="1336" t="s">
        <v>313</v>
      </c>
      <c r="L45" s="1331" t="str">
        <f>IF(OR(F45="",H45=""),"",(H45+IF(F45&gt;H45,1,0)-F45-J45)*24)</f>
        <v/>
      </c>
      <c r="N45" s="1337"/>
    </row>
    <row r="46" spans="2:14">
      <c r="B46" s="1324">
        <v>36</v>
      </c>
      <c r="C46" s="1327" t="s">
        <v>1154</v>
      </c>
      <c r="D46" s="1329"/>
      <c r="E46" s="1324" t="s">
        <v>307</v>
      </c>
      <c r="F46" s="1332"/>
      <c r="G46" s="1324" t="s">
        <v>619</v>
      </c>
      <c r="H46" s="1332"/>
      <c r="I46" s="1335" t="s">
        <v>308</v>
      </c>
      <c r="J46" s="1332">
        <v>0</v>
      </c>
      <c r="K46" s="1336" t="s">
        <v>313</v>
      </c>
      <c r="L46" s="1331" t="str">
        <f>IF(OR(F46="",H46=""),"",(H46+IF(F46&gt;H46,1,0)-F46-J46)*24)</f>
        <v/>
      </c>
      <c r="N46" s="1337"/>
    </row>
    <row r="47" spans="2:14">
      <c r="B47" s="1324"/>
      <c r="C47" s="1328" t="s">
        <v>1154</v>
      </c>
      <c r="D47" s="1329" t="str">
        <f>C45</f>
        <v>ai</v>
      </c>
      <c r="E47" s="1324" t="s">
        <v>307</v>
      </c>
      <c r="F47" s="1332" t="s">
        <v>1154</v>
      </c>
      <c r="G47" s="1324" t="s">
        <v>619</v>
      </c>
      <c r="H47" s="1332" t="s">
        <v>1154</v>
      </c>
      <c r="I47" s="1335" t="s">
        <v>308</v>
      </c>
      <c r="J47" s="1332" t="s">
        <v>1154</v>
      </c>
      <c r="K47" s="1336" t="s">
        <v>313</v>
      </c>
      <c r="L47" s="1331" t="str">
        <f>IF(OR(L45="",L46=""),"",L45+L46)</f>
        <v/>
      </c>
      <c r="N47" s="1337" t="s">
        <v>500</v>
      </c>
    </row>
    <row r="49" spans="3:4">
      <c r="C49" s="1322" t="s">
        <v>804</v>
      </c>
      <c r="D49" s="1322"/>
    </row>
    <row r="50" spans="3:4">
      <c r="C50" s="1322" t="s">
        <v>1210</v>
      </c>
      <c r="D50" s="1322"/>
    </row>
    <row r="51" spans="3:4">
      <c r="C51" s="1322" t="s">
        <v>189</v>
      </c>
      <c r="D51" s="1322"/>
    </row>
    <row r="52" spans="3:4">
      <c r="C52" s="1322" t="s">
        <v>1211</v>
      </c>
      <c r="D52" s="1322"/>
    </row>
    <row r="53" spans="3:4">
      <c r="C53" s="1322" t="s">
        <v>1204</v>
      </c>
      <c r="D53" s="1322"/>
    </row>
    <row r="54" spans="3:4">
      <c r="C54" s="1322" t="s">
        <v>651</v>
      </c>
      <c r="D54" s="1322"/>
    </row>
  </sheetData>
  <sheetProtection sheet="1" insertRows="0" deleteRows="0"/>
  <mergeCells count="2">
    <mergeCell ref="F4:L4"/>
    <mergeCell ref="N4:N5"/>
  </mergeCells>
  <phoneticPr fontId="42"/>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zoomScale="70" zoomScaleNormal="70" workbookViewId="0">
      <selection activeCell="A9" sqref="A9"/>
    </sheetView>
  </sheetViews>
  <sheetFormatPr defaultRowHeight="18.75"/>
  <cols>
    <col min="1" max="1" width="1.875" style="1007" customWidth="1"/>
    <col min="2" max="2" width="11.5" style="1007" customWidth="1"/>
    <col min="3" max="12" width="40.625" style="1007" customWidth="1"/>
    <col min="13" max="16384" width="9" style="1007" customWidth="1"/>
  </cols>
  <sheetData>
    <row r="1" spans="2:4">
      <c r="B1" s="1338" t="s">
        <v>1238</v>
      </c>
      <c r="C1" s="1338"/>
      <c r="D1" s="1338"/>
    </row>
    <row r="2" spans="2:4">
      <c r="B2" s="1338"/>
      <c r="C2" s="1338"/>
      <c r="D2" s="1338"/>
    </row>
    <row r="3" spans="2:4">
      <c r="B3" s="1019" t="s">
        <v>204</v>
      </c>
      <c r="C3" s="1019" t="s">
        <v>1242</v>
      </c>
      <c r="D3" s="1338"/>
    </row>
    <row r="4" spans="2:4">
      <c r="B4" s="1339">
        <v>1</v>
      </c>
      <c r="C4" s="1344" t="s">
        <v>1243</v>
      </c>
      <c r="D4" s="1338"/>
    </row>
    <row r="5" spans="2:4">
      <c r="B5" s="1339">
        <v>2</v>
      </c>
      <c r="C5" s="1344" t="s">
        <v>1173</v>
      </c>
      <c r="D5" s="1338"/>
    </row>
    <row r="6" spans="2:4">
      <c r="B6" s="1339">
        <v>3</v>
      </c>
      <c r="C6" s="1344" t="s">
        <v>1245</v>
      </c>
      <c r="D6" s="1338"/>
    </row>
    <row r="7" spans="2:4">
      <c r="B7" s="1339">
        <v>4</v>
      </c>
      <c r="C7" s="1344" t="s">
        <v>1246</v>
      </c>
      <c r="D7" s="1338"/>
    </row>
    <row r="8" spans="2:4">
      <c r="B8" s="1339">
        <v>5</v>
      </c>
      <c r="C8" s="1344" t="s">
        <v>1247</v>
      </c>
      <c r="D8" s="1338"/>
    </row>
    <row r="9" spans="2:4">
      <c r="B9" s="1339">
        <v>6</v>
      </c>
      <c r="C9" s="1344" t="s">
        <v>347</v>
      </c>
    </row>
    <row r="10" spans="2:4">
      <c r="B10" s="1339">
        <v>7</v>
      </c>
      <c r="C10" s="1344" t="s">
        <v>1175</v>
      </c>
      <c r="D10" s="1338"/>
    </row>
    <row r="11" spans="2:4">
      <c r="B11" s="1339">
        <v>8</v>
      </c>
      <c r="C11" s="1344" t="s">
        <v>1248</v>
      </c>
      <c r="D11" s="1338"/>
    </row>
    <row r="12" spans="2:4">
      <c r="B12" s="1339">
        <v>9</v>
      </c>
      <c r="C12" s="1344" t="s">
        <v>1011</v>
      </c>
      <c r="D12" s="1338"/>
    </row>
    <row r="13" spans="2:4">
      <c r="B13" s="1339">
        <v>10</v>
      </c>
      <c r="C13" s="1344" t="s">
        <v>324</v>
      </c>
      <c r="D13" s="1338"/>
    </row>
    <row r="14" spans="2:4">
      <c r="B14" s="1339">
        <v>11</v>
      </c>
      <c r="C14" s="1344" t="s">
        <v>1249</v>
      </c>
      <c r="D14" s="1338"/>
    </row>
    <row r="15" spans="2:4">
      <c r="B15" s="1339">
        <v>12</v>
      </c>
      <c r="C15" s="1344" t="s">
        <v>185</v>
      </c>
      <c r="D15" s="1338"/>
    </row>
    <row r="16" spans="2:4">
      <c r="B16" s="1339">
        <v>13</v>
      </c>
      <c r="C16" s="1344" t="s">
        <v>185</v>
      </c>
      <c r="D16" s="1338"/>
    </row>
    <row r="17" spans="2:12">
      <c r="B17" s="1339">
        <v>14</v>
      </c>
      <c r="C17" s="1344" t="s">
        <v>185</v>
      </c>
      <c r="D17" s="1338"/>
    </row>
    <row r="19" spans="2:12">
      <c r="B19" s="1338" t="s">
        <v>1239</v>
      </c>
    </row>
    <row r="20" spans="2:12" ht="19.5"/>
    <row r="21" spans="2:12" ht="20.25">
      <c r="B21" s="1340" t="s">
        <v>540</v>
      </c>
      <c r="C21" s="1345" t="s">
        <v>400</v>
      </c>
      <c r="D21" s="1350" t="s">
        <v>165</v>
      </c>
      <c r="E21" s="1350" t="s">
        <v>1096</v>
      </c>
      <c r="F21" s="1350" t="s">
        <v>1098</v>
      </c>
      <c r="G21" s="1350" t="s">
        <v>1099</v>
      </c>
      <c r="H21" s="1354" t="s">
        <v>666</v>
      </c>
      <c r="I21" s="1354" t="s">
        <v>420</v>
      </c>
      <c r="J21" s="1354" t="s">
        <v>68</v>
      </c>
      <c r="K21" s="1354" t="s">
        <v>185</v>
      </c>
      <c r="L21" s="1358" t="s">
        <v>185</v>
      </c>
    </row>
    <row r="22" spans="2:12" ht="19.5">
      <c r="B22" s="1341" t="s">
        <v>1240</v>
      </c>
      <c r="C22" s="1346" t="s">
        <v>1105</v>
      </c>
      <c r="D22" s="1351" t="s">
        <v>165</v>
      </c>
      <c r="E22" s="1351" t="s">
        <v>1105</v>
      </c>
      <c r="F22" s="1351" t="s">
        <v>1108</v>
      </c>
      <c r="G22" s="1351" t="s">
        <v>1109</v>
      </c>
      <c r="H22" s="1355" t="s">
        <v>1090</v>
      </c>
      <c r="I22" s="1355" t="s">
        <v>1262</v>
      </c>
      <c r="J22" s="1355" t="s">
        <v>68</v>
      </c>
      <c r="K22" s="1355"/>
      <c r="L22" s="1359"/>
    </row>
    <row r="23" spans="2:12" ht="19.5">
      <c r="B23" s="1342"/>
      <c r="C23" s="1347" t="s">
        <v>416</v>
      </c>
      <c r="D23" s="1352" t="s">
        <v>185</v>
      </c>
      <c r="E23" s="1352" t="s">
        <v>919</v>
      </c>
      <c r="F23" s="1352" t="s">
        <v>1261</v>
      </c>
      <c r="G23" s="1352" t="s">
        <v>185</v>
      </c>
      <c r="H23" s="1356" t="s">
        <v>666</v>
      </c>
      <c r="I23" s="1356" t="s">
        <v>838</v>
      </c>
      <c r="J23" s="1352" t="s">
        <v>185</v>
      </c>
      <c r="K23" s="1356"/>
      <c r="L23" s="1360"/>
    </row>
    <row r="24" spans="2:12" ht="19.5">
      <c r="B24" s="1342"/>
      <c r="C24" s="1347" t="s">
        <v>1250</v>
      </c>
      <c r="D24" s="1352" t="s">
        <v>185</v>
      </c>
      <c r="E24" s="1352" t="s">
        <v>840</v>
      </c>
      <c r="F24" s="1352" t="s">
        <v>185</v>
      </c>
      <c r="G24" s="1352" t="s">
        <v>185</v>
      </c>
      <c r="H24" s="1352" t="s">
        <v>185</v>
      </c>
      <c r="I24" s="1356" t="s">
        <v>1263</v>
      </c>
      <c r="J24" s="1352" t="s">
        <v>185</v>
      </c>
      <c r="K24" s="1356"/>
      <c r="L24" s="1360"/>
    </row>
    <row r="25" spans="2:12" ht="19.5">
      <c r="B25" s="1342"/>
      <c r="C25" s="1347" t="s">
        <v>185</v>
      </c>
      <c r="D25" s="1352" t="s">
        <v>185</v>
      </c>
      <c r="E25" s="1352" t="s">
        <v>185</v>
      </c>
      <c r="F25" s="1352" t="s">
        <v>185</v>
      </c>
      <c r="G25" s="1352" t="s">
        <v>185</v>
      </c>
      <c r="H25" s="1352" t="s">
        <v>185</v>
      </c>
      <c r="I25" s="1356" t="s">
        <v>1106</v>
      </c>
      <c r="J25" s="1352" t="s">
        <v>185</v>
      </c>
      <c r="K25" s="1356"/>
      <c r="L25" s="1360"/>
    </row>
    <row r="26" spans="2:12" ht="19.5">
      <c r="B26" s="1342"/>
      <c r="C26" s="1348" t="s">
        <v>185</v>
      </c>
      <c r="D26" s="1352" t="s">
        <v>185</v>
      </c>
      <c r="E26" s="1352" t="s">
        <v>185</v>
      </c>
      <c r="F26" s="1352" t="s">
        <v>185</v>
      </c>
      <c r="G26" s="1352" t="s">
        <v>185</v>
      </c>
      <c r="H26" s="1352" t="s">
        <v>185</v>
      </c>
      <c r="I26" s="1356" t="s">
        <v>1261</v>
      </c>
      <c r="J26" s="1352" t="s">
        <v>185</v>
      </c>
      <c r="K26" s="1356"/>
      <c r="L26" s="1360"/>
    </row>
    <row r="27" spans="2:12" ht="19.5">
      <c r="B27" s="1342"/>
      <c r="C27" s="1348" t="s">
        <v>185</v>
      </c>
      <c r="D27" s="1352" t="s">
        <v>185</v>
      </c>
      <c r="E27" s="1352" t="s">
        <v>185</v>
      </c>
      <c r="F27" s="1352" t="s">
        <v>185</v>
      </c>
      <c r="G27" s="1352" t="s">
        <v>185</v>
      </c>
      <c r="H27" s="1352" t="s">
        <v>185</v>
      </c>
      <c r="I27" s="1356" t="s">
        <v>1264</v>
      </c>
      <c r="J27" s="1352" t="s">
        <v>185</v>
      </c>
      <c r="K27" s="1356"/>
      <c r="L27" s="1360"/>
    </row>
    <row r="28" spans="2:12" ht="19.5">
      <c r="B28" s="1342"/>
      <c r="C28" s="1348" t="s">
        <v>185</v>
      </c>
      <c r="D28" s="1352" t="s">
        <v>185</v>
      </c>
      <c r="E28" s="1352" t="s">
        <v>185</v>
      </c>
      <c r="F28" s="1352" t="s">
        <v>185</v>
      </c>
      <c r="G28" s="1352" t="s">
        <v>185</v>
      </c>
      <c r="H28" s="1352" t="s">
        <v>185</v>
      </c>
      <c r="I28" s="1356" t="s">
        <v>1265</v>
      </c>
      <c r="J28" s="1352" t="s">
        <v>185</v>
      </c>
      <c r="K28" s="1356"/>
      <c r="L28" s="1360"/>
    </row>
    <row r="29" spans="2:12" ht="19.5">
      <c r="B29" s="1342"/>
      <c r="C29" s="1348" t="s">
        <v>185</v>
      </c>
      <c r="D29" s="1352" t="s">
        <v>185</v>
      </c>
      <c r="E29" s="1352" t="s">
        <v>185</v>
      </c>
      <c r="F29" s="1352" t="s">
        <v>185</v>
      </c>
      <c r="G29" s="1352" t="s">
        <v>185</v>
      </c>
      <c r="H29" s="1352" t="s">
        <v>185</v>
      </c>
      <c r="I29" s="1356" t="s">
        <v>399</v>
      </c>
      <c r="J29" s="1352" t="s">
        <v>185</v>
      </c>
      <c r="K29" s="1356"/>
      <c r="L29" s="1360"/>
    </row>
    <row r="30" spans="2:12" ht="19.5">
      <c r="B30" s="1342"/>
      <c r="C30" s="1348" t="s">
        <v>185</v>
      </c>
      <c r="D30" s="1352" t="s">
        <v>185</v>
      </c>
      <c r="E30" s="1352" t="s">
        <v>185</v>
      </c>
      <c r="F30" s="1352" t="s">
        <v>185</v>
      </c>
      <c r="G30" s="1352" t="s">
        <v>185</v>
      </c>
      <c r="H30" s="1352" t="s">
        <v>185</v>
      </c>
      <c r="I30" s="1356" t="s">
        <v>1041</v>
      </c>
      <c r="J30" s="1352" t="s">
        <v>185</v>
      </c>
      <c r="K30" s="1356"/>
      <c r="L30" s="1360"/>
    </row>
    <row r="31" spans="2:12" ht="20.25">
      <c r="B31" s="1343"/>
      <c r="C31" s="1349" t="s">
        <v>185</v>
      </c>
      <c r="D31" s="1353" t="s">
        <v>185</v>
      </c>
      <c r="E31" s="1353" t="s">
        <v>185</v>
      </c>
      <c r="F31" s="1353" t="s">
        <v>185</v>
      </c>
      <c r="G31" s="1353" t="s">
        <v>185</v>
      </c>
      <c r="H31" s="1353" t="s">
        <v>185</v>
      </c>
      <c r="I31" s="1353" t="s">
        <v>185</v>
      </c>
      <c r="J31" s="1353" t="s">
        <v>185</v>
      </c>
      <c r="K31" s="1357"/>
      <c r="L31" s="1361"/>
    </row>
    <row r="36" spans="3:3">
      <c r="C36" s="1007" t="s">
        <v>131</v>
      </c>
    </row>
    <row r="37" spans="3:3">
      <c r="C37" s="1007" t="s">
        <v>672</v>
      </c>
    </row>
    <row r="38" spans="3:3">
      <c r="C38" s="1007" t="s">
        <v>616</v>
      </c>
    </row>
    <row r="39" spans="3:3">
      <c r="C39" s="1007" t="s">
        <v>1251</v>
      </c>
    </row>
    <row r="40" spans="3:3">
      <c r="C40" s="1007" t="s">
        <v>635</v>
      </c>
    </row>
    <row r="41" spans="3:3">
      <c r="C41" s="1007" t="s">
        <v>1160</v>
      </c>
    </row>
    <row r="42" spans="3:3">
      <c r="C42" s="1007" t="s">
        <v>1252</v>
      </c>
    </row>
    <row r="43" spans="3:3">
      <c r="C43" s="1007" t="s">
        <v>815</v>
      </c>
    </row>
    <row r="44" spans="3:3">
      <c r="C44" s="1007" t="s">
        <v>1253</v>
      </c>
    </row>
    <row r="45" spans="3:3">
      <c r="C45" s="1007" t="s">
        <v>563</v>
      </c>
    </row>
    <row r="46" spans="3:3">
      <c r="C46" s="1007" t="s">
        <v>1255</v>
      </c>
    </row>
    <row r="48" spans="3:3">
      <c r="C48" s="1007" t="s">
        <v>1256</v>
      </c>
    </row>
    <row r="49" spans="3:3">
      <c r="C49" s="1007" t="s">
        <v>1257</v>
      </c>
    </row>
    <row r="51" spans="3:3">
      <c r="C51" s="1007" t="s">
        <v>796</v>
      </c>
    </row>
    <row r="52" spans="3:3">
      <c r="C52" s="1007" t="s">
        <v>1258</v>
      </c>
    </row>
    <row r="53" spans="3:3">
      <c r="C53" s="1007" t="s">
        <v>1142</v>
      </c>
    </row>
    <row r="54" spans="3:3">
      <c r="C54" s="1007" t="s">
        <v>1259</v>
      </c>
    </row>
    <row r="55" spans="3:3">
      <c r="C55" s="1007" t="s">
        <v>1260</v>
      </c>
    </row>
    <row r="56" spans="3:3">
      <c r="C56" s="1007" t="s">
        <v>239</v>
      </c>
    </row>
  </sheetData>
  <mergeCells count="1">
    <mergeCell ref="B22:B31"/>
  </mergeCells>
  <phoneticPr fontId="42"/>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BS150"/>
  <sheetViews>
    <sheetView showGridLines="0" view="pageBreakPreview" zoomScale="75" zoomScaleNormal="55" zoomScaleSheetLayoutView="75" workbookViewId="0">
      <selection activeCell="A9" sqref="A9"/>
    </sheetView>
  </sheetViews>
  <sheetFormatPr defaultColWidth="4.5" defaultRowHeight="14.25"/>
  <cols>
    <col min="1" max="1" width="0.875" style="1030" customWidth="1"/>
    <col min="2" max="6" width="5.75" style="1030" customWidth="1"/>
    <col min="7" max="8" width="8.125" style="1030" customWidth="1"/>
    <col min="9" max="12" width="3.25" style="1030" hidden="1" customWidth="1"/>
    <col min="13" max="14" width="3.25" style="1030" customWidth="1"/>
    <col min="15" max="66" width="5.75" style="1030" customWidth="1"/>
    <col min="67" max="67" width="1.125" style="1030" customWidth="1"/>
    <col min="68" max="16384" width="4.5" style="1030"/>
  </cols>
  <sheetData>
    <row r="1" spans="2:71" s="1031" customFormat="1" ht="20.25" customHeight="1">
      <c r="G1" s="1068" t="s">
        <v>150</v>
      </c>
      <c r="H1" s="1068"/>
      <c r="I1" s="1068"/>
      <c r="J1" s="1068"/>
      <c r="K1" s="1068"/>
      <c r="L1" s="1068"/>
      <c r="M1" s="1068"/>
      <c r="N1" s="1068"/>
      <c r="Q1" s="1115" t="s">
        <v>599</v>
      </c>
      <c r="T1" s="1068"/>
      <c r="U1" s="1068"/>
      <c r="V1" s="1068"/>
      <c r="W1" s="1068"/>
      <c r="X1" s="1068"/>
      <c r="Y1" s="1068"/>
      <c r="Z1" s="1068"/>
      <c r="AA1" s="1068"/>
      <c r="AW1" s="1149" t="s">
        <v>299</v>
      </c>
      <c r="AX1" s="1255" t="s">
        <v>1173</v>
      </c>
      <c r="AY1" s="1256"/>
      <c r="AZ1" s="1256"/>
      <c r="BA1" s="1256"/>
      <c r="BB1" s="1256"/>
      <c r="BC1" s="1256"/>
      <c r="BD1" s="1256"/>
      <c r="BE1" s="1256"/>
      <c r="BF1" s="1256"/>
      <c r="BG1" s="1256"/>
      <c r="BH1" s="1256"/>
      <c r="BI1" s="1256"/>
      <c r="BJ1" s="1256"/>
      <c r="BK1" s="1256"/>
      <c r="BL1" s="1256"/>
      <c r="BM1" s="1256"/>
      <c r="BN1" s="1149" t="s">
        <v>313</v>
      </c>
    </row>
    <row r="2" spans="2:71" s="1032" customFormat="1" ht="20.25" customHeight="1">
      <c r="N2" s="1115"/>
      <c r="Q2" s="1115"/>
      <c r="R2" s="1115"/>
      <c r="T2" s="1149"/>
      <c r="U2" s="1149"/>
      <c r="V2" s="1149"/>
      <c r="W2" s="1149"/>
      <c r="X2" s="1149"/>
      <c r="Y2" s="1149"/>
      <c r="Z2" s="1149"/>
      <c r="AA2" s="1149"/>
      <c r="AF2" s="1149" t="s">
        <v>1156</v>
      </c>
      <c r="AG2" s="1225">
        <v>3</v>
      </c>
      <c r="AH2" s="1225"/>
      <c r="AI2" s="1149" t="s">
        <v>209</v>
      </c>
      <c r="AJ2" s="1241">
        <f>IF(AG2=0,"",YEAR(DATE(2018+AG2,1,1)))</f>
        <v>2021</v>
      </c>
      <c r="AK2" s="1241"/>
      <c r="AL2" s="1245" t="s">
        <v>604</v>
      </c>
      <c r="AM2" s="1245" t="s">
        <v>1161</v>
      </c>
      <c r="AN2" s="1225">
        <v>4</v>
      </c>
      <c r="AO2" s="1225"/>
      <c r="AP2" s="1245" t="s">
        <v>1162</v>
      </c>
      <c r="AW2" s="1149" t="s">
        <v>1169</v>
      </c>
      <c r="AX2" s="1225" t="s">
        <v>1174</v>
      </c>
      <c r="AY2" s="1225"/>
      <c r="AZ2" s="1225"/>
      <c r="BA2" s="1225"/>
      <c r="BB2" s="1225"/>
      <c r="BC2" s="1225"/>
      <c r="BD2" s="1225"/>
      <c r="BE2" s="1225"/>
      <c r="BF2" s="1225"/>
      <c r="BG2" s="1225"/>
      <c r="BH2" s="1225"/>
      <c r="BI2" s="1225"/>
      <c r="BJ2" s="1225"/>
      <c r="BK2" s="1225"/>
      <c r="BL2" s="1225"/>
      <c r="BM2" s="1225"/>
      <c r="BN2" s="1149" t="s">
        <v>313</v>
      </c>
      <c r="BO2" s="1149"/>
      <c r="BP2" s="1149"/>
      <c r="BQ2" s="1149"/>
    </row>
    <row r="3" spans="2:71" s="1032" customFormat="1" ht="20.25" customHeight="1">
      <c r="N3" s="1115"/>
      <c r="Q3" s="1115"/>
      <c r="S3" s="1149"/>
      <c r="T3" s="1149"/>
      <c r="U3" s="1149"/>
      <c r="V3" s="1149"/>
      <c r="W3" s="1149"/>
      <c r="X3" s="1149"/>
      <c r="Y3" s="1149"/>
      <c r="AG3" s="1226"/>
      <c r="AH3" s="1226"/>
      <c r="AI3" s="1239"/>
      <c r="AJ3" s="1242"/>
      <c r="AK3" s="1239"/>
      <c r="BH3" s="1280" t="s">
        <v>135</v>
      </c>
      <c r="BI3" s="1291" t="s">
        <v>613</v>
      </c>
      <c r="BJ3" s="1060"/>
      <c r="BK3" s="1060"/>
      <c r="BL3" s="1308"/>
      <c r="BM3" s="1149"/>
    </row>
    <row r="4" spans="2:71" s="1032" customFormat="1" ht="20.25" customHeight="1">
      <c r="B4" s="1033"/>
      <c r="C4" s="1033"/>
      <c r="D4" s="1033"/>
      <c r="E4" s="1033"/>
      <c r="F4" s="1033"/>
      <c r="G4" s="1033"/>
      <c r="H4" s="1033"/>
      <c r="I4" s="1033"/>
      <c r="J4" s="1033"/>
      <c r="K4" s="1033"/>
      <c r="L4" s="1033"/>
      <c r="M4" s="1033"/>
      <c r="N4" s="1116"/>
      <c r="O4" s="1033"/>
      <c r="P4" s="1033"/>
      <c r="Q4" s="1116"/>
      <c r="R4" s="1033"/>
      <c r="S4" s="1150"/>
      <c r="T4" s="1150"/>
      <c r="U4" s="1150"/>
      <c r="V4" s="1150"/>
      <c r="W4" s="1150"/>
      <c r="X4" s="1150"/>
      <c r="Y4" s="1150"/>
      <c r="Z4" s="1033"/>
      <c r="AA4" s="1033"/>
      <c r="AB4" s="1033"/>
      <c r="AC4" s="1033"/>
      <c r="AD4" s="1033"/>
      <c r="AE4" s="1033"/>
      <c r="AF4" s="1033"/>
      <c r="AG4" s="1227"/>
      <c r="AH4" s="1227"/>
      <c r="AI4" s="1240"/>
      <c r="AJ4" s="1243"/>
      <c r="AK4" s="1240"/>
      <c r="AL4" s="1033"/>
      <c r="AM4" s="1033"/>
      <c r="AN4" s="1033"/>
      <c r="AO4" s="1033"/>
      <c r="AP4" s="1033"/>
      <c r="AQ4" s="1033"/>
      <c r="AR4" s="1033"/>
      <c r="AS4" s="1033"/>
      <c r="AT4" s="1033"/>
      <c r="AU4" s="1033"/>
      <c r="AV4" s="1033"/>
      <c r="BH4" s="1280" t="s">
        <v>612</v>
      </c>
      <c r="BI4" s="1291" t="s">
        <v>1179</v>
      </c>
      <c r="BJ4" s="1060"/>
      <c r="BK4" s="1060"/>
      <c r="BL4" s="1308"/>
      <c r="BM4" s="1149"/>
    </row>
    <row r="5" spans="2:71" s="1032" customFormat="1" ht="9" customHeight="1">
      <c r="B5" s="1033"/>
      <c r="C5" s="1033"/>
      <c r="D5" s="1033"/>
      <c r="E5" s="1033"/>
      <c r="F5" s="1033"/>
      <c r="G5" s="1033"/>
      <c r="H5" s="1033"/>
      <c r="I5" s="1033"/>
      <c r="J5" s="1033"/>
      <c r="K5" s="1033"/>
      <c r="L5" s="1033"/>
      <c r="M5" s="1033"/>
      <c r="N5" s="1116"/>
      <c r="O5" s="1033"/>
      <c r="P5" s="1033"/>
      <c r="Q5" s="1116"/>
      <c r="R5" s="1033"/>
      <c r="S5" s="1150"/>
      <c r="T5" s="1150"/>
      <c r="U5" s="1150"/>
      <c r="V5" s="1150"/>
      <c r="W5" s="1150"/>
      <c r="X5" s="1150"/>
      <c r="Y5" s="1150"/>
      <c r="Z5" s="1033"/>
      <c r="AA5" s="1033"/>
      <c r="AB5" s="1033"/>
      <c r="AC5" s="1033"/>
      <c r="AD5" s="1033"/>
      <c r="AE5" s="1033"/>
      <c r="AF5" s="1033"/>
      <c r="AG5" s="1228"/>
      <c r="AH5" s="1228"/>
      <c r="AI5" s="1033"/>
      <c r="AJ5" s="1033"/>
      <c r="AK5" s="1033"/>
      <c r="AL5" s="1033"/>
      <c r="AM5" s="1033"/>
      <c r="AN5" s="1248"/>
      <c r="AO5" s="1248"/>
      <c r="AP5" s="1248"/>
      <c r="AQ5" s="1248"/>
      <c r="AR5" s="1248"/>
      <c r="AS5" s="1248"/>
      <c r="AT5" s="1248"/>
      <c r="AU5" s="1248"/>
      <c r="AV5" s="1248"/>
      <c r="AW5" s="1031"/>
      <c r="AX5" s="1031"/>
      <c r="AY5" s="1031"/>
      <c r="AZ5" s="1031"/>
      <c r="BA5" s="1031"/>
      <c r="BB5" s="1031"/>
      <c r="BC5" s="1031"/>
      <c r="BD5" s="1031"/>
      <c r="BE5" s="1031"/>
      <c r="BF5" s="1031"/>
      <c r="BG5" s="1031"/>
      <c r="BH5" s="1031"/>
      <c r="BI5" s="1031"/>
      <c r="BJ5" s="1031"/>
      <c r="BK5" s="1031"/>
      <c r="BL5" s="1309"/>
      <c r="BM5" s="1309"/>
    </row>
    <row r="6" spans="2:71" s="1032" customFormat="1" ht="21" customHeight="1">
      <c r="B6" s="1034"/>
      <c r="C6" s="1034"/>
      <c r="D6" s="1034"/>
      <c r="E6" s="1034"/>
      <c r="F6" s="1034"/>
      <c r="G6" s="1069"/>
      <c r="H6" s="1069"/>
      <c r="I6" s="1069"/>
      <c r="J6" s="1069"/>
      <c r="K6" s="1069"/>
      <c r="L6" s="1069"/>
      <c r="M6" s="1069"/>
      <c r="N6" s="1069"/>
      <c r="O6" s="1117"/>
      <c r="P6" s="1117"/>
      <c r="Q6" s="1117"/>
      <c r="R6" s="1071"/>
      <c r="S6" s="1117"/>
      <c r="T6" s="1117"/>
      <c r="U6" s="1117"/>
      <c r="V6" s="1033"/>
      <c r="W6" s="1033"/>
      <c r="X6" s="1033"/>
      <c r="Y6" s="1033"/>
      <c r="Z6" s="1033"/>
      <c r="AA6" s="1033"/>
      <c r="AB6" s="1033"/>
      <c r="AC6" s="1033"/>
      <c r="AD6" s="1033"/>
      <c r="AE6" s="1033"/>
      <c r="AF6" s="1033"/>
      <c r="AG6" s="1033"/>
      <c r="AH6" s="1033"/>
      <c r="AI6" s="1033"/>
      <c r="AJ6" s="1033"/>
      <c r="AK6" s="1033"/>
      <c r="AL6" s="1033"/>
      <c r="AM6" s="1033"/>
      <c r="AN6" s="1248"/>
      <c r="AO6" s="1248"/>
      <c r="AP6" s="1248"/>
      <c r="AQ6" s="1248"/>
      <c r="AR6" s="1248"/>
      <c r="AS6" s="1248" t="s">
        <v>1163</v>
      </c>
      <c r="AT6" s="1248"/>
      <c r="AU6" s="1248"/>
      <c r="AV6" s="1248"/>
      <c r="AW6" s="1031"/>
      <c r="AX6" s="1031"/>
      <c r="AY6" s="1031"/>
      <c r="BA6" s="1254"/>
      <c r="BB6" s="1254"/>
      <c r="BC6" s="1114"/>
      <c r="BD6" s="1031"/>
      <c r="BE6" s="1260">
        <v>40</v>
      </c>
      <c r="BF6" s="1262"/>
      <c r="BG6" s="1114" t="s">
        <v>1178</v>
      </c>
      <c r="BH6" s="1031"/>
      <c r="BI6" s="1260">
        <v>160</v>
      </c>
      <c r="BJ6" s="1262"/>
      <c r="BK6" s="1114" t="s">
        <v>617</v>
      </c>
      <c r="BL6" s="1031"/>
      <c r="BM6" s="1309"/>
    </row>
    <row r="7" spans="2:71" s="1032" customFormat="1" ht="5.25" customHeight="1">
      <c r="B7" s="1034"/>
      <c r="C7" s="1034"/>
      <c r="D7" s="1034"/>
      <c r="E7" s="1034"/>
      <c r="F7" s="1034"/>
      <c r="G7" s="1070"/>
      <c r="H7" s="1070"/>
      <c r="I7" s="1070"/>
      <c r="J7" s="1070"/>
      <c r="K7" s="1070"/>
      <c r="L7" s="1070"/>
      <c r="M7" s="1070"/>
      <c r="N7" s="1117"/>
      <c r="O7" s="1117"/>
      <c r="P7" s="1117"/>
      <c r="Q7" s="1071"/>
      <c r="R7" s="1117"/>
      <c r="S7" s="1117"/>
      <c r="T7" s="1117"/>
      <c r="U7" s="1117"/>
      <c r="V7" s="1033"/>
      <c r="W7" s="1033"/>
      <c r="X7" s="1033"/>
      <c r="Y7" s="1033"/>
      <c r="Z7" s="1033"/>
      <c r="AA7" s="1033"/>
      <c r="AB7" s="1033"/>
      <c r="AC7" s="1033"/>
      <c r="AD7" s="1033"/>
      <c r="AE7" s="1033"/>
      <c r="AF7" s="1033"/>
      <c r="AG7" s="1033"/>
      <c r="AH7" s="1033"/>
      <c r="AI7" s="1033"/>
      <c r="AJ7" s="1033"/>
      <c r="AK7" s="1033"/>
      <c r="AL7" s="1033"/>
      <c r="AM7" s="1033"/>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71"/>
      <c r="BM7" s="1271"/>
      <c r="BN7" s="1033"/>
    </row>
    <row r="8" spans="2:71" s="1032" customFormat="1" ht="21" customHeight="1">
      <c r="B8" s="1035"/>
      <c r="C8" s="1035"/>
      <c r="D8" s="1035"/>
      <c r="E8" s="1035"/>
      <c r="F8" s="1035"/>
      <c r="G8" s="1071"/>
      <c r="H8" s="1071"/>
      <c r="I8" s="1071"/>
      <c r="J8" s="1071"/>
      <c r="K8" s="1071"/>
      <c r="L8" s="1071"/>
      <c r="M8" s="1071"/>
      <c r="N8" s="1117"/>
      <c r="O8" s="1117"/>
      <c r="P8" s="1117"/>
      <c r="Q8" s="1071"/>
      <c r="R8" s="1117"/>
      <c r="S8" s="1117"/>
      <c r="T8" s="1117"/>
      <c r="U8" s="1117"/>
      <c r="V8" s="1033"/>
      <c r="W8" s="1033"/>
      <c r="X8" s="1033"/>
      <c r="Y8" s="1033"/>
      <c r="Z8" s="1033"/>
      <c r="AA8" s="1033"/>
      <c r="AB8" s="1033"/>
      <c r="AC8" s="1033"/>
      <c r="AD8" s="1033"/>
      <c r="AE8" s="1033"/>
      <c r="AF8" s="1033"/>
      <c r="AG8" s="1033"/>
      <c r="AH8" s="1033"/>
      <c r="AI8" s="1033"/>
      <c r="AJ8" s="1033"/>
      <c r="AK8" s="1033"/>
      <c r="AL8" s="1033"/>
      <c r="AM8" s="1033"/>
      <c r="AN8" s="1249"/>
      <c r="AO8" s="1249"/>
      <c r="AP8" s="1249"/>
      <c r="AQ8" s="1069"/>
      <c r="AR8" s="1250"/>
      <c r="AS8" s="1251"/>
      <c r="AT8" s="1251"/>
      <c r="AU8" s="1034"/>
      <c r="AV8" s="1254"/>
      <c r="AW8" s="1254"/>
      <c r="AX8" s="1254"/>
      <c r="AY8" s="1257"/>
      <c r="AZ8" s="1257"/>
      <c r="BA8" s="1248"/>
      <c r="BB8" s="1254"/>
      <c r="BC8" s="1254"/>
      <c r="BD8" s="1071"/>
      <c r="BE8" s="1248"/>
      <c r="BF8" s="1248" t="s">
        <v>1177</v>
      </c>
      <c r="BG8" s="1248"/>
      <c r="BH8" s="1248"/>
      <c r="BI8" s="1292">
        <f>DAY(EOMONTH(DATE(AJ2,AN2,1),0))</f>
        <v>30</v>
      </c>
      <c r="BJ8" s="1295"/>
      <c r="BK8" s="1248" t="s">
        <v>1181</v>
      </c>
      <c r="BL8" s="1248"/>
      <c r="BM8" s="1248"/>
      <c r="BN8" s="1033"/>
      <c r="BQ8" s="1149"/>
      <c r="BR8" s="1149"/>
      <c r="BS8" s="1149"/>
    </row>
    <row r="9" spans="2:71" s="1032" customFormat="1" ht="5.25" customHeight="1">
      <c r="B9" s="1035"/>
      <c r="C9" s="1035"/>
      <c r="D9" s="1035"/>
      <c r="E9" s="1035"/>
      <c r="F9" s="1035"/>
      <c r="G9" s="1071"/>
      <c r="H9" s="1071"/>
      <c r="I9" s="1071"/>
      <c r="J9" s="1071"/>
      <c r="K9" s="1071"/>
      <c r="L9" s="1071"/>
      <c r="M9" s="1071"/>
      <c r="N9" s="1117"/>
      <c r="O9" s="1117"/>
      <c r="P9" s="1117"/>
      <c r="Q9" s="1071"/>
      <c r="R9" s="1117"/>
      <c r="S9" s="1117"/>
      <c r="T9" s="1117"/>
      <c r="U9" s="1117"/>
      <c r="V9" s="1033"/>
      <c r="W9" s="1033"/>
      <c r="X9" s="1033"/>
      <c r="Y9" s="1033"/>
      <c r="Z9" s="1033"/>
      <c r="AA9" s="1033"/>
      <c r="AB9" s="1033"/>
      <c r="AC9" s="1033"/>
      <c r="AD9" s="1033"/>
      <c r="AE9" s="1033"/>
      <c r="AF9" s="1033"/>
      <c r="AG9" s="1033"/>
      <c r="AH9" s="1033"/>
      <c r="AI9" s="1033"/>
      <c r="AJ9" s="1033"/>
      <c r="AK9" s="1033"/>
      <c r="AL9" s="1033"/>
      <c r="AM9" s="1033"/>
      <c r="AN9" s="1249"/>
      <c r="AO9" s="1249"/>
      <c r="AP9" s="1249"/>
      <c r="AQ9" s="1069"/>
      <c r="AR9" s="1250"/>
      <c r="AS9" s="1251"/>
      <c r="AT9" s="1251"/>
      <c r="AU9" s="1034"/>
      <c r="AV9" s="1254"/>
      <c r="AW9" s="1254"/>
      <c r="AX9" s="1254"/>
      <c r="AY9" s="1257"/>
      <c r="AZ9" s="1257"/>
      <c r="BA9" s="1248"/>
      <c r="BB9" s="1254"/>
      <c r="BC9" s="1254"/>
      <c r="BD9" s="1071"/>
      <c r="BE9" s="1248"/>
      <c r="BF9" s="1248"/>
      <c r="BG9" s="1248"/>
      <c r="BH9" s="1248"/>
      <c r="BI9" s="1071"/>
      <c r="BJ9" s="1071"/>
      <c r="BK9" s="1248"/>
      <c r="BL9" s="1248"/>
      <c r="BM9" s="1248"/>
      <c r="BN9" s="1033"/>
      <c r="BQ9" s="1149"/>
      <c r="BR9" s="1149"/>
      <c r="BS9" s="1149"/>
    </row>
    <row r="10" spans="2:71" s="1032" customFormat="1" ht="21" customHeight="1">
      <c r="B10" s="1035"/>
      <c r="C10" s="1035"/>
      <c r="D10" s="1035"/>
      <c r="E10" s="1035"/>
      <c r="F10" s="1035"/>
      <c r="G10" s="1071"/>
      <c r="H10" s="1071"/>
      <c r="I10" s="1071"/>
      <c r="J10" s="1071"/>
      <c r="K10" s="1071"/>
      <c r="L10" s="1071"/>
      <c r="M10" s="1071"/>
      <c r="N10" s="1117"/>
      <c r="O10" s="1117"/>
      <c r="P10" s="1117"/>
      <c r="Q10" s="1071"/>
      <c r="R10" s="1117"/>
      <c r="S10" s="1117"/>
      <c r="T10" s="1117"/>
      <c r="U10" s="1117"/>
      <c r="V10" s="1033"/>
      <c r="W10" s="1033"/>
      <c r="X10" s="1033"/>
      <c r="Y10" s="1033"/>
      <c r="Z10" s="1033"/>
      <c r="AA10" s="1033"/>
      <c r="AB10" s="1033"/>
      <c r="AC10" s="1033"/>
      <c r="AD10" s="1033"/>
      <c r="AE10" s="1033"/>
      <c r="AF10" s="1033"/>
      <c r="AG10" s="1033"/>
      <c r="AH10" s="1033"/>
      <c r="AI10" s="1033"/>
      <c r="AJ10" s="1033"/>
      <c r="AK10" s="1033"/>
      <c r="AL10" s="1033"/>
      <c r="AM10" s="1033"/>
      <c r="AN10" s="1249"/>
      <c r="AO10" s="1249"/>
      <c r="AP10" s="1249"/>
      <c r="AQ10" s="1069"/>
      <c r="AR10" s="1250"/>
      <c r="AS10" s="1251"/>
      <c r="AT10" s="1251"/>
      <c r="AU10" s="1248" t="s">
        <v>1164</v>
      </c>
      <c r="AV10" s="1254"/>
      <c r="AW10" s="1248"/>
      <c r="AX10" s="1069"/>
      <c r="AY10" s="1069"/>
      <c r="AZ10" s="1258"/>
      <c r="BA10" s="1248"/>
      <c r="BB10" s="1259"/>
      <c r="BC10" s="1259"/>
      <c r="BD10" s="1259"/>
      <c r="BE10" s="1248"/>
      <c r="BF10" s="1248"/>
      <c r="BG10" s="1271" t="s">
        <v>610</v>
      </c>
      <c r="BH10" s="1248"/>
      <c r="BI10" s="1260">
        <v>36</v>
      </c>
      <c r="BJ10" s="1262"/>
      <c r="BK10" s="1114" t="s">
        <v>523</v>
      </c>
      <c r="BL10" s="1248"/>
      <c r="BM10" s="1248"/>
      <c r="BN10" s="1033"/>
      <c r="BQ10" s="1149"/>
      <c r="BR10" s="1149"/>
      <c r="BS10" s="1149"/>
    </row>
    <row r="11" spans="2:71" ht="5.25" customHeight="1">
      <c r="B11" s="1036"/>
      <c r="C11" s="1036"/>
      <c r="D11" s="1036"/>
      <c r="E11" s="1036"/>
      <c r="F11" s="1036"/>
      <c r="G11" s="1072"/>
      <c r="H11" s="1072"/>
      <c r="I11" s="1072"/>
      <c r="J11" s="1072"/>
      <c r="K11" s="1072"/>
      <c r="L11" s="1072"/>
      <c r="M11" s="1072"/>
      <c r="N11" s="1072"/>
      <c r="O11" s="1036"/>
      <c r="P11" s="1036"/>
      <c r="Q11" s="1036"/>
      <c r="R11" s="1036"/>
      <c r="S11" s="1036"/>
      <c r="T11" s="1036"/>
      <c r="U11" s="1036"/>
      <c r="V11" s="1036"/>
      <c r="W11" s="1036"/>
      <c r="X11" s="1036"/>
      <c r="Y11" s="1036"/>
      <c r="Z11" s="1036"/>
      <c r="AA11" s="1036"/>
      <c r="AB11" s="1036"/>
      <c r="AC11" s="1036"/>
      <c r="AD11" s="1036"/>
      <c r="AE11" s="1036"/>
      <c r="AF11" s="1036"/>
      <c r="AG11" s="1072"/>
      <c r="AH11" s="1036"/>
      <c r="AI11" s="1036"/>
      <c r="AJ11" s="1036"/>
      <c r="AK11" s="1036"/>
      <c r="AL11" s="1036"/>
      <c r="AM11" s="1036"/>
      <c r="AN11" s="1036"/>
      <c r="AO11" s="1036"/>
      <c r="AP11" s="1036"/>
      <c r="AQ11" s="1036"/>
      <c r="AR11" s="1036"/>
      <c r="AS11" s="1036"/>
      <c r="AT11" s="1036"/>
      <c r="AU11" s="1036"/>
      <c r="AV11" s="1036"/>
      <c r="AX11" s="1081"/>
      <c r="BO11" s="1318"/>
      <c r="BP11" s="1318"/>
      <c r="BQ11" s="1318"/>
    </row>
    <row r="12" spans="2:71" ht="21.6" customHeight="1">
      <c r="B12" s="1037" t="s">
        <v>204</v>
      </c>
      <c r="C12" s="1043" t="s">
        <v>1087</v>
      </c>
      <c r="D12" s="1050" t="s">
        <v>1091</v>
      </c>
      <c r="E12" s="1057"/>
      <c r="F12" s="1062"/>
      <c r="G12" s="1050" t="s">
        <v>1095</v>
      </c>
      <c r="H12" s="1083"/>
      <c r="I12" s="1091"/>
      <c r="J12" s="1083"/>
      <c r="K12" s="1091"/>
      <c r="L12" s="1083"/>
      <c r="M12" s="1104" t="s">
        <v>910</v>
      </c>
      <c r="N12" s="1118"/>
      <c r="O12" s="1091" t="s">
        <v>1104</v>
      </c>
      <c r="P12" s="1140"/>
      <c r="Q12" s="1140"/>
      <c r="R12" s="1083"/>
      <c r="S12" s="1091" t="s">
        <v>1023</v>
      </c>
      <c r="T12" s="1140"/>
      <c r="U12" s="1140"/>
      <c r="V12" s="1140"/>
      <c r="W12" s="1083"/>
      <c r="X12" s="1171"/>
      <c r="Y12" s="1171"/>
      <c r="Z12" s="1189"/>
      <c r="AA12" s="1201" t="s">
        <v>1025</v>
      </c>
      <c r="AB12" s="1057"/>
      <c r="AC12" s="1057"/>
      <c r="AD12" s="1057"/>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057"/>
      <c r="BC12" s="1057"/>
      <c r="BD12" s="1057"/>
      <c r="BE12" s="1057"/>
      <c r="BF12" s="1263" t="str">
        <f>IF(BI3="４週","(12)1～4週目の勤務時間数合計","(12)1か月の勤務時間数　合計")</f>
        <v>(12)1～4週目の勤務時間数合計</v>
      </c>
      <c r="BG12" s="1272"/>
      <c r="BH12" s="1281" t="s">
        <v>835</v>
      </c>
      <c r="BI12" s="1272"/>
      <c r="BJ12" s="1050" t="s">
        <v>169</v>
      </c>
      <c r="BK12" s="1140"/>
      <c r="BL12" s="1140"/>
      <c r="BM12" s="1140"/>
      <c r="BN12" s="1310"/>
    </row>
    <row r="13" spans="2:71" ht="20.25" customHeight="1">
      <c r="B13" s="1038"/>
      <c r="C13" s="1044"/>
      <c r="D13" s="1051"/>
      <c r="E13" s="271"/>
      <c r="F13" s="1063"/>
      <c r="G13" s="1073"/>
      <c r="H13" s="1084"/>
      <c r="I13" s="1092"/>
      <c r="J13" s="1084"/>
      <c r="K13" s="1092"/>
      <c r="L13" s="1084"/>
      <c r="M13" s="1105"/>
      <c r="N13" s="1119"/>
      <c r="O13" s="1092"/>
      <c r="P13" s="1141"/>
      <c r="Q13" s="1141"/>
      <c r="R13" s="1084"/>
      <c r="S13" s="1092"/>
      <c r="T13" s="1141"/>
      <c r="U13" s="1141"/>
      <c r="V13" s="1141"/>
      <c r="W13" s="1084"/>
      <c r="X13" s="1172"/>
      <c r="Y13" s="1172"/>
      <c r="Z13" s="1190"/>
      <c r="AA13" s="1202" t="s">
        <v>1153</v>
      </c>
      <c r="AB13" s="1202"/>
      <c r="AC13" s="1202"/>
      <c r="AD13" s="1202"/>
      <c r="AE13" s="1202"/>
      <c r="AF13" s="1202"/>
      <c r="AG13" s="1229"/>
      <c r="AH13" s="1236" t="s">
        <v>1157</v>
      </c>
      <c r="AI13" s="1202"/>
      <c r="AJ13" s="1202"/>
      <c r="AK13" s="1202"/>
      <c r="AL13" s="1202"/>
      <c r="AM13" s="1202"/>
      <c r="AN13" s="1229"/>
      <c r="AO13" s="1236" t="s">
        <v>337</v>
      </c>
      <c r="AP13" s="1202"/>
      <c r="AQ13" s="1202"/>
      <c r="AR13" s="1202"/>
      <c r="AS13" s="1202"/>
      <c r="AT13" s="1202"/>
      <c r="AU13" s="1229"/>
      <c r="AV13" s="1236" t="s">
        <v>1167</v>
      </c>
      <c r="AW13" s="1202"/>
      <c r="AX13" s="1202"/>
      <c r="AY13" s="1202"/>
      <c r="AZ13" s="1202"/>
      <c r="BA13" s="1202"/>
      <c r="BB13" s="1229"/>
      <c r="BC13" s="1236" t="s">
        <v>1176</v>
      </c>
      <c r="BD13" s="1202"/>
      <c r="BE13" s="1202"/>
      <c r="BF13" s="1264"/>
      <c r="BG13" s="1273"/>
      <c r="BH13" s="1282"/>
      <c r="BI13" s="1273"/>
      <c r="BJ13" s="1073"/>
      <c r="BK13" s="1141"/>
      <c r="BL13" s="1141"/>
      <c r="BM13" s="1141"/>
      <c r="BN13" s="1311"/>
    </row>
    <row r="14" spans="2:71" ht="20.25" customHeight="1">
      <c r="B14" s="1038"/>
      <c r="C14" s="1044"/>
      <c r="D14" s="1051"/>
      <c r="E14" s="271"/>
      <c r="F14" s="1063"/>
      <c r="G14" s="1073"/>
      <c r="H14" s="1084"/>
      <c r="I14" s="1092"/>
      <c r="J14" s="1084"/>
      <c r="K14" s="1092"/>
      <c r="L14" s="1084"/>
      <c r="M14" s="1105"/>
      <c r="N14" s="1119"/>
      <c r="O14" s="1092"/>
      <c r="P14" s="1141"/>
      <c r="Q14" s="1141"/>
      <c r="R14" s="1084"/>
      <c r="S14" s="1092"/>
      <c r="T14" s="1141"/>
      <c r="U14" s="1141"/>
      <c r="V14" s="1141"/>
      <c r="W14" s="1084"/>
      <c r="X14" s="1172"/>
      <c r="Y14" s="1172"/>
      <c r="Z14" s="1190"/>
      <c r="AA14" s="1203">
        <v>1</v>
      </c>
      <c r="AB14" s="1134">
        <v>2</v>
      </c>
      <c r="AC14" s="1134">
        <v>3</v>
      </c>
      <c r="AD14" s="1134">
        <v>4</v>
      </c>
      <c r="AE14" s="1134">
        <v>5</v>
      </c>
      <c r="AF14" s="1134">
        <v>6</v>
      </c>
      <c r="AG14" s="1230">
        <v>7</v>
      </c>
      <c r="AH14" s="1237">
        <v>8</v>
      </c>
      <c r="AI14" s="1134">
        <v>9</v>
      </c>
      <c r="AJ14" s="1134">
        <v>10</v>
      </c>
      <c r="AK14" s="1134">
        <v>11</v>
      </c>
      <c r="AL14" s="1134">
        <v>12</v>
      </c>
      <c r="AM14" s="1134">
        <v>13</v>
      </c>
      <c r="AN14" s="1230">
        <v>14</v>
      </c>
      <c r="AO14" s="1203">
        <v>15</v>
      </c>
      <c r="AP14" s="1134">
        <v>16</v>
      </c>
      <c r="AQ14" s="1134">
        <v>17</v>
      </c>
      <c r="AR14" s="1134">
        <v>18</v>
      </c>
      <c r="AS14" s="1134">
        <v>19</v>
      </c>
      <c r="AT14" s="1134">
        <v>20</v>
      </c>
      <c r="AU14" s="1230">
        <v>21</v>
      </c>
      <c r="AV14" s="1237">
        <v>22</v>
      </c>
      <c r="AW14" s="1134">
        <v>23</v>
      </c>
      <c r="AX14" s="1134">
        <v>24</v>
      </c>
      <c r="AY14" s="1134">
        <v>25</v>
      </c>
      <c r="AZ14" s="1134">
        <v>26</v>
      </c>
      <c r="BA14" s="1134">
        <v>27</v>
      </c>
      <c r="BB14" s="1230">
        <v>28</v>
      </c>
      <c r="BC14" s="1237" t="str">
        <f>IF($BI$3="暦月",IF(DAY(DATE($AJ$2,$AN$2,29))=29,29,""),"")</f>
        <v/>
      </c>
      <c r="BD14" s="1134" t="str">
        <f>IF($BI$3="暦月",IF(DAY(DATE($AJ$2,$AN$2,30))=30,30,""),"")</f>
        <v/>
      </c>
      <c r="BE14" s="1230" t="str">
        <f>IF($BI$3="暦月",IF(DAY(DATE($AJ$2,$AN$2,31))=31,31,""),"")</f>
        <v/>
      </c>
      <c r="BF14" s="1264"/>
      <c r="BG14" s="1273"/>
      <c r="BH14" s="1282"/>
      <c r="BI14" s="1273"/>
      <c r="BJ14" s="1073"/>
      <c r="BK14" s="1141"/>
      <c r="BL14" s="1141"/>
      <c r="BM14" s="1141"/>
      <c r="BN14" s="1311"/>
    </row>
    <row r="15" spans="2:71" ht="20.25" hidden="1" customHeight="1">
      <c r="B15" s="1038"/>
      <c r="C15" s="1044"/>
      <c r="D15" s="1051"/>
      <c r="E15" s="271"/>
      <c r="F15" s="1063"/>
      <c r="G15" s="1073"/>
      <c r="H15" s="1084"/>
      <c r="I15" s="1092"/>
      <c r="J15" s="1084"/>
      <c r="K15" s="1092"/>
      <c r="L15" s="1084"/>
      <c r="M15" s="1105"/>
      <c r="N15" s="1119"/>
      <c r="O15" s="1092"/>
      <c r="P15" s="1141"/>
      <c r="Q15" s="1141"/>
      <c r="R15" s="1084"/>
      <c r="S15" s="1092"/>
      <c r="T15" s="1141"/>
      <c r="U15" s="1141"/>
      <c r="V15" s="1141"/>
      <c r="W15" s="1084"/>
      <c r="X15" s="1172"/>
      <c r="Y15" s="1172"/>
      <c r="Z15" s="1190"/>
      <c r="AA15" s="1203">
        <f>WEEKDAY(DATE($AJ$2,$AN$2,1))</f>
        <v>5</v>
      </c>
      <c r="AB15" s="1134">
        <f>WEEKDAY(DATE($AJ$2,$AN$2,2))</f>
        <v>6</v>
      </c>
      <c r="AC15" s="1134">
        <f>WEEKDAY(DATE($AJ$2,$AN$2,3))</f>
        <v>7</v>
      </c>
      <c r="AD15" s="1134">
        <f>WEEKDAY(DATE($AJ$2,$AN$2,4))</f>
        <v>1</v>
      </c>
      <c r="AE15" s="1134">
        <f>WEEKDAY(DATE($AJ$2,$AN$2,5))</f>
        <v>2</v>
      </c>
      <c r="AF15" s="1134">
        <f>WEEKDAY(DATE($AJ$2,$AN$2,6))</f>
        <v>3</v>
      </c>
      <c r="AG15" s="1230">
        <f>WEEKDAY(DATE($AJ$2,$AN$2,7))</f>
        <v>4</v>
      </c>
      <c r="AH15" s="1237">
        <f>WEEKDAY(DATE($AJ$2,$AN$2,8))</f>
        <v>5</v>
      </c>
      <c r="AI15" s="1134">
        <f>WEEKDAY(DATE($AJ$2,$AN$2,9))</f>
        <v>6</v>
      </c>
      <c r="AJ15" s="1134">
        <f>WEEKDAY(DATE($AJ$2,$AN$2,10))</f>
        <v>7</v>
      </c>
      <c r="AK15" s="1134">
        <f>WEEKDAY(DATE($AJ$2,$AN$2,11))</f>
        <v>1</v>
      </c>
      <c r="AL15" s="1134">
        <f>WEEKDAY(DATE($AJ$2,$AN$2,12))</f>
        <v>2</v>
      </c>
      <c r="AM15" s="1134">
        <f>WEEKDAY(DATE($AJ$2,$AN$2,13))</f>
        <v>3</v>
      </c>
      <c r="AN15" s="1230">
        <f>WEEKDAY(DATE($AJ$2,$AN$2,14))</f>
        <v>4</v>
      </c>
      <c r="AO15" s="1237">
        <f>WEEKDAY(DATE($AJ$2,$AN$2,15))</f>
        <v>5</v>
      </c>
      <c r="AP15" s="1134">
        <f>WEEKDAY(DATE($AJ$2,$AN$2,16))</f>
        <v>6</v>
      </c>
      <c r="AQ15" s="1134">
        <f>WEEKDAY(DATE($AJ$2,$AN$2,17))</f>
        <v>7</v>
      </c>
      <c r="AR15" s="1134">
        <f>WEEKDAY(DATE($AJ$2,$AN$2,18))</f>
        <v>1</v>
      </c>
      <c r="AS15" s="1134">
        <f>WEEKDAY(DATE($AJ$2,$AN$2,19))</f>
        <v>2</v>
      </c>
      <c r="AT15" s="1134">
        <f>WEEKDAY(DATE($AJ$2,$AN$2,20))</f>
        <v>3</v>
      </c>
      <c r="AU15" s="1230">
        <f>WEEKDAY(DATE($AJ$2,$AN$2,21))</f>
        <v>4</v>
      </c>
      <c r="AV15" s="1237">
        <f>WEEKDAY(DATE($AJ$2,$AN$2,22))</f>
        <v>5</v>
      </c>
      <c r="AW15" s="1134">
        <f>WEEKDAY(DATE($AJ$2,$AN$2,23))</f>
        <v>6</v>
      </c>
      <c r="AX15" s="1134">
        <f>WEEKDAY(DATE($AJ$2,$AN$2,24))</f>
        <v>7</v>
      </c>
      <c r="AY15" s="1134">
        <f>WEEKDAY(DATE($AJ$2,$AN$2,25))</f>
        <v>1</v>
      </c>
      <c r="AZ15" s="1134">
        <f>WEEKDAY(DATE($AJ$2,$AN$2,26))</f>
        <v>2</v>
      </c>
      <c r="BA15" s="1134">
        <f>WEEKDAY(DATE($AJ$2,$AN$2,27))</f>
        <v>3</v>
      </c>
      <c r="BB15" s="1230">
        <f>WEEKDAY(DATE($AJ$2,$AN$2,28))</f>
        <v>4</v>
      </c>
      <c r="BC15" s="1237">
        <f>IF(BC14=29,WEEKDAY(DATE($AJ$2,$AN$2,29)),0)</f>
        <v>0</v>
      </c>
      <c r="BD15" s="1134">
        <f>IF(BD14=30,WEEKDAY(DATE($AJ$2,$AN$2,30)),0)</f>
        <v>0</v>
      </c>
      <c r="BE15" s="1230">
        <f>IF(BE14=31,WEEKDAY(DATE($AJ$2,$AN$2,31)),0)</f>
        <v>0</v>
      </c>
      <c r="BF15" s="1264"/>
      <c r="BG15" s="1273"/>
      <c r="BH15" s="1282"/>
      <c r="BI15" s="1273"/>
      <c r="BJ15" s="1073"/>
      <c r="BK15" s="1141"/>
      <c r="BL15" s="1141"/>
      <c r="BM15" s="1141"/>
      <c r="BN15" s="1311"/>
    </row>
    <row r="16" spans="2:71" ht="20.25" customHeight="1">
      <c r="B16" s="1039"/>
      <c r="C16" s="1045"/>
      <c r="D16" s="1052"/>
      <c r="E16" s="1058"/>
      <c r="F16" s="1064"/>
      <c r="G16" s="1074"/>
      <c r="H16" s="1085"/>
      <c r="I16" s="1093"/>
      <c r="J16" s="1085"/>
      <c r="K16" s="1093"/>
      <c r="L16" s="1085"/>
      <c r="M16" s="1106"/>
      <c r="N16" s="1120"/>
      <c r="O16" s="1093"/>
      <c r="P16" s="1142"/>
      <c r="Q16" s="1142"/>
      <c r="R16" s="1085"/>
      <c r="S16" s="1093"/>
      <c r="T16" s="1142"/>
      <c r="U16" s="1142"/>
      <c r="V16" s="1142"/>
      <c r="W16" s="1085"/>
      <c r="X16" s="1173"/>
      <c r="Y16" s="1173"/>
      <c r="Z16" s="1191"/>
      <c r="AA16" s="1204" t="str">
        <f t="shared" ref="AA16:BB16" si="0">IF(AA15=1,"日",IF(AA15=2,"月",IF(AA15=3,"火",IF(AA15=4,"水",IF(AA15=5,"木",IF(AA15=6,"金","土"))))))</f>
        <v>木</v>
      </c>
      <c r="AB16" s="1215" t="str">
        <f t="shared" si="0"/>
        <v>金</v>
      </c>
      <c r="AC16" s="1215" t="str">
        <f t="shared" si="0"/>
        <v>土</v>
      </c>
      <c r="AD16" s="1215" t="str">
        <f t="shared" si="0"/>
        <v>日</v>
      </c>
      <c r="AE16" s="1215" t="str">
        <f t="shared" si="0"/>
        <v>月</v>
      </c>
      <c r="AF16" s="1215" t="str">
        <f t="shared" si="0"/>
        <v>火</v>
      </c>
      <c r="AG16" s="1231" t="str">
        <f t="shared" si="0"/>
        <v>水</v>
      </c>
      <c r="AH16" s="1238" t="str">
        <f t="shared" si="0"/>
        <v>木</v>
      </c>
      <c r="AI16" s="1215" t="str">
        <f t="shared" si="0"/>
        <v>金</v>
      </c>
      <c r="AJ16" s="1215" t="str">
        <f t="shared" si="0"/>
        <v>土</v>
      </c>
      <c r="AK16" s="1215" t="str">
        <f t="shared" si="0"/>
        <v>日</v>
      </c>
      <c r="AL16" s="1215" t="str">
        <f t="shared" si="0"/>
        <v>月</v>
      </c>
      <c r="AM16" s="1215" t="str">
        <f t="shared" si="0"/>
        <v>火</v>
      </c>
      <c r="AN16" s="1231" t="str">
        <f t="shared" si="0"/>
        <v>水</v>
      </c>
      <c r="AO16" s="1238" t="str">
        <f t="shared" si="0"/>
        <v>木</v>
      </c>
      <c r="AP16" s="1215" t="str">
        <f t="shared" si="0"/>
        <v>金</v>
      </c>
      <c r="AQ16" s="1215" t="str">
        <f t="shared" si="0"/>
        <v>土</v>
      </c>
      <c r="AR16" s="1215" t="str">
        <f t="shared" si="0"/>
        <v>日</v>
      </c>
      <c r="AS16" s="1215" t="str">
        <f t="shared" si="0"/>
        <v>月</v>
      </c>
      <c r="AT16" s="1215" t="str">
        <f t="shared" si="0"/>
        <v>火</v>
      </c>
      <c r="AU16" s="1231" t="str">
        <f t="shared" si="0"/>
        <v>水</v>
      </c>
      <c r="AV16" s="1238" t="str">
        <f t="shared" si="0"/>
        <v>木</v>
      </c>
      <c r="AW16" s="1215" t="str">
        <f t="shared" si="0"/>
        <v>金</v>
      </c>
      <c r="AX16" s="1215" t="str">
        <f t="shared" si="0"/>
        <v>土</v>
      </c>
      <c r="AY16" s="1215" t="str">
        <f t="shared" si="0"/>
        <v>日</v>
      </c>
      <c r="AZ16" s="1215" t="str">
        <f t="shared" si="0"/>
        <v>月</v>
      </c>
      <c r="BA16" s="1215" t="str">
        <f t="shared" si="0"/>
        <v>火</v>
      </c>
      <c r="BB16" s="1231" t="str">
        <f t="shared" si="0"/>
        <v>水</v>
      </c>
      <c r="BC16" s="1215" t="str">
        <f>IF(BC15=1,"日",IF(BC15=2,"月",IF(BC15=3,"火",IF(BC15=4,"水",IF(BC15=5,"木",IF(BC15=6,"金",IF(BC15=0,"","土")))))))</f>
        <v/>
      </c>
      <c r="BD16" s="1215" t="str">
        <f>IF(BD15=1,"日",IF(BD15=2,"月",IF(BD15=3,"火",IF(BD15=4,"水",IF(BD15=5,"木",IF(BD15=6,"金",IF(BD15=0,"","土")))))))</f>
        <v/>
      </c>
      <c r="BE16" s="1215" t="str">
        <f>IF(BE15=1,"日",IF(BE15=2,"月",IF(BE15=3,"火",IF(BE15=4,"水",IF(BE15=5,"木",IF(BE15=6,"金",IF(BE15=0,"","土")))))))</f>
        <v/>
      </c>
      <c r="BF16" s="1265"/>
      <c r="BG16" s="1274"/>
      <c r="BH16" s="1283"/>
      <c r="BI16" s="1274"/>
      <c r="BJ16" s="1074"/>
      <c r="BK16" s="1142"/>
      <c r="BL16" s="1142"/>
      <c r="BM16" s="1142"/>
      <c r="BN16" s="1312"/>
    </row>
    <row r="17" spans="2:66" ht="20.25" customHeight="1">
      <c r="B17" s="1040">
        <f>B15+1</f>
        <v>1</v>
      </c>
      <c r="C17" s="1046"/>
      <c r="D17" s="1053"/>
      <c r="E17" s="1059"/>
      <c r="F17" s="1065"/>
      <c r="G17" s="1075" t="s">
        <v>400</v>
      </c>
      <c r="H17" s="1086"/>
      <c r="I17" s="1094"/>
      <c r="J17" s="1099"/>
      <c r="K17" s="1094"/>
      <c r="L17" s="1099"/>
      <c r="M17" s="1107" t="s">
        <v>620</v>
      </c>
      <c r="N17" s="1121"/>
      <c r="O17" s="1127" t="s">
        <v>1105</v>
      </c>
      <c r="P17" s="1143"/>
      <c r="Q17" s="1143"/>
      <c r="R17" s="1086"/>
      <c r="S17" s="1151" t="s">
        <v>380</v>
      </c>
      <c r="T17" s="1156"/>
      <c r="U17" s="1156"/>
      <c r="V17" s="1156"/>
      <c r="W17" s="1167"/>
      <c r="X17" s="1174" t="s">
        <v>1147</v>
      </c>
      <c r="Y17" s="1181"/>
      <c r="Z17" s="1192"/>
      <c r="AA17" s="1205" t="s">
        <v>627</v>
      </c>
      <c r="AB17" s="1216" t="s">
        <v>627</v>
      </c>
      <c r="AC17" s="1216" t="s">
        <v>627</v>
      </c>
      <c r="AD17" s="1216"/>
      <c r="AE17" s="1216"/>
      <c r="AF17" s="1216" t="s">
        <v>627</v>
      </c>
      <c r="AG17" s="1232" t="s">
        <v>627</v>
      </c>
      <c r="AH17" s="1205" t="s">
        <v>627</v>
      </c>
      <c r="AI17" s="1216" t="s">
        <v>627</v>
      </c>
      <c r="AJ17" s="1216" t="s">
        <v>627</v>
      </c>
      <c r="AK17" s="1216"/>
      <c r="AL17" s="1216"/>
      <c r="AM17" s="1216" t="s">
        <v>627</v>
      </c>
      <c r="AN17" s="1232" t="s">
        <v>627</v>
      </c>
      <c r="AO17" s="1205" t="s">
        <v>627</v>
      </c>
      <c r="AP17" s="1216" t="s">
        <v>627</v>
      </c>
      <c r="AQ17" s="1216" t="s">
        <v>627</v>
      </c>
      <c r="AR17" s="1216"/>
      <c r="AS17" s="1216"/>
      <c r="AT17" s="1216" t="s">
        <v>627</v>
      </c>
      <c r="AU17" s="1232" t="s">
        <v>627</v>
      </c>
      <c r="AV17" s="1205" t="s">
        <v>627</v>
      </c>
      <c r="AW17" s="1216" t="s">
        <v>627</v>
      </c>
      <c r="AX17" s="1216" t="s">
        <v>627</v>
      </c>
      <c r="AY17" s="1216"/>
      <c r="AZ17" s="1216"/>
      <c r="BA17" s="1216" t="s">
        <v>627</v>
      </c>
      <c r="BB17" s="1232" t="s">
        <v>627</v>
      </c>
      <c r="BC17" s="1205"/>
      <c r="BD17" s="1216"/>
      <c r="BE17" s="1216"/>
      <c r="BF17" s="1266"/>
      <c r="BG17" s="1275"/>
      <c r="BH17" s="1284"/>
      <c r="BI17" s="1293"/>
      <c r="BJ17" s="1296"/>
      <c r="BK17" s="1303"/>
      <c r="BL17" s="1303"/>
      <c r="BM17" s="1303"/>
      <c r="BN17" s="1313"/>
    </row>
    <row r="18" spans="2:66" ht="20.25" customHeight="1">
      <c r="B18" s="1041"/>
      <c r="C18" s="1047"/>
      <c r="D18" s="1054"/>
      <c r="E18" s="1060"/>
      <c r="F18" s="1066"/>
      <c r="G18" s="1076"/>
      <c r="H18" s="1087"/>
      <c r="I18" s="1095"/>
      <c r="J18" s="1100" t="str">
        <f>G17</f>
        <v>管理者</v>
      </c>
      <c r="K18" s="1095"/>
      <c r="L18" s="1100" t="str">
        <f>M17</f>
        <v>A</v>
      </c>
      <c r="M18" s="1108"/>
      <c r="N18" s="1122"/>
      <c r="O18" s="1128"/>
      <c r="P18" s="1144"/>
      <c r="Q18" s="1144"/>
      <c r="R18" s="1087"/>
      <c r="S18" s="1152"/>
      <c r="T18" s="1157"/>
      <c r="U18" s="1157"/>
      <c r="V18" s="1157"/>
      <c r="W18" s="1168"/>
      <c r="X18" s="1175" t="s">
        <v>1148</v>
      </c>
      <c r="Y18" s="1182"/>
      <c r="Z18" s="1193"/>
      <c r="AA18" s="1206">
        <f>IF(AA17="","",VLOOKUP(AA17,'【記載例】シフト記号表（勤務時間帯）'!$C$6:$L$47,10,FALSE))</f>
        <v>8</v>
      </c>
      <c r="AB18" s="1217">
        <f>IF(AB17="","",VLOOKUP(AB17,'【記載例】シフト記号表（勤務時間帯）'!$C$6:$L$47,10,FALSE))</f>
        <v>8</v>
      </c>
      <c r="AC18" s="1217">
        <f>IF(AC17="","",VLOOKUP(AC17,'【記載例】シフト記号表（勤務時間帯）'!$C$6:$L$47,10,FALSE))</f>
        <v>8</v>
      </c>
      <c r="AD18" s="1217" t="str">
        <f>IF(AD17="","",VLOOKUP(AD17,'【記載例】シフト記号表（勤務時間帯）'!$C$6:$L$47,10,FALSE))</f>
        <v/>
      </c>
      <c r="AE18" s="1217" t="str">
        <f>IF(AE17="","",VLOOKUP(AE17,'【記載例】シフト記号表（勤務時間帯）'!$C$6:$L$47,10,FALSE))</f>
        <v/>
      </c>
      <c r="AF18" s="1217">
        <f>IF(AF17="","",VLOOKUP(AF17,'【記載例】シフト記号表（勤務時間帯）'!$C$6:$L$47,10,FALSE))</f>
        <v>8</v>
      </c>
      <c r="AG18" s="1233">
        <f>IF(AG17="","",VLOOKUP(AG17,'【記載例】シフト記号表（勤務時間帯）'!$C$6:$L$47,10,FALSE))</f>
        <v>8</v>
      </c>
      <c r="AH18" s="1206">
        <f>IF(AH17="","",VLOOKUP(AH17,'【記載例】シフト記号表（勤務時間帯）'!$C$6:$L$47,10,FALSE))</f>
        <v>8</v>
      </c>
      <c r="AI18" s="1217">
        <f>IF(AI17="","",VLOOKUP(AI17,'【記載例】シフト記号表（勤務時間帯）'!$C$6:$L$47,10,FALSE))</f>
        <v>8</v>
      </c>
      <c r="AJ18" s="1217">
        <f>IF(AJ17="","",VLOOKUP(AJ17,'【記載例】シフト記号表（勤務時間帯）'!$C$6:$L$47,10,FALSE))</f>
        <v>8</v>
      </c>
      <c r="AK18" s="1217" t="str">
        <f>IF(AK17="","",VLOOKUP(AK17,'【記載例】シフト記号表（勤務時間帯）'!$C$6:$L$47,10,FALSE))</f>
        <v/>
      </c>
      <c r="AL18" s="1217" t="str">
        <f>IF(AL17="","",VLOOKUP(AL17,'【記載例】シフト記号表（勤務時間帯）'!$C$6:$L$47,10,FALSE))</f>
        <v/>
      </c>
      <c r="AM18" s="1217">
        <f>IF(AM17="","",VLOOKUP(AM17,'【記載例】シフト記号表（勤務時間帯）'!$C$6:$L$47,10,FALSE))</f>
        <v>8</v>
      </c>
      <c r="AN18" s="1233">
        <f>IF(AN17="","",VLOOKUP(AN17,'【記載例】シフト記号表（勤務時間帯）'!$C$6:$L$47,10,FALSE))</f>
        <v>8</v>
      </c>
      <c r="AO18" s="1206">
        <f>IF(AO17="","",VLOOKUP(AO17,'【記載例】シフト記号表（勤務時間帯）'!$C$6:$L$47,10,FALSE))</f>
        <v>8</v>
      </c>
      <c r="AP18" s="1217">
        <f>IF(AP17="","",VLOOKUP(AP17,'【記載例】シフト記号表（勤務時間帯）'!$C$6:$L$47,10,FALSE))</f>
        <v>8</v>
      </c>
      <c r="AQ18" s="1217">
        <f>IF(AQ17="","",VLOOKUP(AQ17,'【記載例】シフト記号表（勤務時間帯）'!$C$6:$L$47,10,FALSE))</f>
        <v>8</v>
      </c>
      <c r="AR18" s="1217" t="str">
        <f>IF(AR17="","",VLOOKUP(AR17,'【記載例】シフト記号表（勤務時間帯）'!$C$6:$L$47,10,FALSE))</f>
        <v/>
      </c>
      <c r="AS18" s="1217" t="str">
        <f>IF(AS17="","",VLOOKUP(AS17,'【記載例】シフト記号表（勤務時間帯）'!$C$6:$L$47,10,FALSE))</f>
        <v/>
      </c>
      <c r="AT18" s="1217">
        <f>IF(AT17="","",VLOOKUP(AT17,'【記載例】シフト記号表（勤務時間帯）'!$C$6:$L$47,10,FALSE))</f>
        <v>8</v>
      </c>
      <c r="AU18" s="1233">
        <f>IF(AU17="","",VLOOKUP(AU17,'【記載例】シフト記号表（勤務時間帯）'!$C$6:$L$47,10,FALSE))</f>
        <v>8</v>
      </c>
      <c r="AV18" s="1206">
        <f>IF(AV17="","",VLOOKUP(AV17,'【記載例】シフト記号表（勤務時間帯）'!$C$6:$L$47,10,FALSE))</f>
        <v>8</v>
      </c>
      <c r="AW18" s="1217">
        <f>IF(AW17="","",VLOOKUP(AW17,'【記載例】シフト記号表（勤務時間帯）'!$C$6:$L$47,10,FALSE))</f>
        <v>8</v>
      </c>
      <c r="AX18" s="1217">
        <f>IF(AX17="","",VLOOKUP(AX17,'【記載例】シフト記号表（勤務時間帯）'!$C$6:$L$47,10,FALSE))</f>
        <v>8</v>
      </c>
      <c r="AY18" s="1217" t="str">
        <f>IF(AY17="","",VLOOKUP(AY17,'【記載例】シフト記号表（勤務時間帯）'!$C$6:$L$47,10,FALSE))</f>
        <v/>
      </c>
      <c r="AZ18" s="1217" t="str">
        <f>IF(AZ17="","",VLOOKUP(AZ17,'【記載例】シフト記号表（勤務時間帯）'!$C$6:$L$47,10,FALSE))</f>
        <v/>
      </c>
      <c r="BA18" s="1217">
        <f>IF(BA17="","",VLOOKUP(BA17,'【記載例】シフト記号表（勤務時間帯）'!$C$6:$L$47,10,FALSE))</f>
        <v>8</v>
      </c>
      <c r="BB18" s="1233">
        <f>IF(BB17="","",VLOOKUP(BB17,'【記載例】シフト記号表（勤務時間帯）'!$C$6:$L$47,10,FALSE))</f>
        <v>8</v>
      </c>
      <c r="BC18" s="1206" t="str">
        <f>IF(BC17="","",VLOOKUP(BC17,'【記載例】シフト記号表（勤務時間帯）'!$C$6:$L$47,10,FALSE))</f>
        <v/>
      </c>
      <c r="BD18" s="1217" t="str">
        <f>IF(BD17="","",VLOOKUP(BD17,'【記載例】シフト記号表（勤務時間帯）'!$C$6:$L$47,10,FALSE))</f>
        <v/>
      </c>
      <c r="BE18" s="1217" t="str">
        <f>IF(BE17="","",VLOOKUP(BE17,'【記載例】シフト記号表（勤務時間帯）'!$C$6:$L$47,10,FALSE))</f>
        <v/>
      </c>
      <c r="BF18" s="1267">
        <f>IF($BI$3="４週",SUM(AA18:BB18),IF($BI$3="暦月",SUM(AA18:BE18),""))</f>
        <v>160</v>
      </c>
      <c r="BG18" s="1276"/>
      <c r="BH18" s="1285">
        <f>IF($BI$3="４週",BF18/4,IF($BI$3="暦月",(BF18/($BI$8/7)),""))</f>
        <v>40</v>
      </c>
      <c r="BI18" s="1276"/>
      <c r="BJ18" s="1297"/>
      <c r="BK18" s="1304"/>
      <c r="BL18" s="1304"/>
      <c r="BM18" s="1304"/>
      <c r="BN18" s="1314"/>
    </row>
    <row r="19" spans="2:66" ht="20.25" customHeight="1">
      <c r="B19" s="1040">
        <f>B17+1</f>
        <v>2</v>
      </c>
      <c r="C19" s="1048"/>
      <c r="D19" s="1055"/>
      <c r="E19" s="1060"/>
      <c r="F19" s="1066"/>
      <c r="G19" s="1077" t="s">
        <v>165</v>
      </c>
      <c r="H19" s="1088"/>
      <c r="I19" s="1096"/>
      <c r="J19" s="1101"/>
      <c r="K19" s="1096"/>
      <c r="L19" s="1101"/>
      <c r="M19" s="1109" t="s">
        <v>1100</v>
      </c>
      <c r="N19" s="1123"/>
      <c r="O19" s="1129" t="s">
        <v>165</v>
      </c>
      <c r="P19" s="1145"/>
      <c r="Q19" s="1145"/>
      <c r="R19" s="1088"/>
      <c r="S19" s="1152" t="s">
        <v>452</v>
      </c>
      <c r="T19" s="1157"/>
      <c r="U19" s="1157"/>
      <c r="V19" s="1157"/>
      <c r="W19" s="1168"/>
      <c r="X19" s="1176" t="s">
        <v>1147</v>
      </c>
      <c r="Y19" s="1183"/>
      <c r="Z19" s="1194"/>
      <c r="AA19" s="1207" t="s">
        <v>84</v>
      </c>
      <c r="AB19" s="1218"/>
      <c r="AC19" s="1218" t="s">
        <v>84</v>
      </c>
      <c r="AD19" s="1218"/>
      <c r="AE19" s="1218"/>
      <c r="AF19" s="1218" t="s">
        <v>84</v>
      </c>
      <c r="AG19" s="1234"/>
      <c r="AH19" s="1207" t="s">
        <v>84</v>
      </c>
      <c r="AI19" s="1218"/>
      <c r="AJ19" s="1218" t="s">
        <v>84</v>
      </c>
      <c r="AK19" s="1218"/>
      <c r="AL19" s="1218"/>
      <c r="AM19" s="1218" t="s">
        <v>84</v>
      </c>
      <c r="AN19" s="1234"/>
      <c r="AO19" s="1207" t="s">
        <v>84</v>
      </c>
      <c r="AP19" s="1218"/>
      <c r="AQ19" s="1218" t="s">
        <v>84</v>
      </c>
      <c r="AR19" s="1218"/>
      <c r="AS19" s="1218"/>
      <c r="AT19" s="1218" t="s">
        <v>84</v>
      </c>
      <c r="AU19" s="1234"/>
      <c r="AV19" s="1207" t="s">
        <v>84</v>
      </c>
      <c r="AW19" s="1218"/>
      <c r="AX19" s="1218" t="s">
        <v>84</v>
      </c>
      <c r="AY19" s="1218"/>
      <c r="AZ19" s="1218"/>
      <c r="BA19" s="1218" t="s">
        <v>84</v>
      </c>
      <c r="BB19" s="1234"/>
      <c r="BC19" s="1207"/>
      <c r="BD19" s="1218"/>
      <c r="BE19" s="1261"/>
      <c r="BF19" s="1268"/>
      <c r="BG19" s="1277"/>
      <c r="BH19" s="1286"/>
      <c r="BI19" s="1294"/>
      <c r="BJ19" s="1298"/>
      <c r="BK19" s="1305"/>
      <c r="BL19" s="1305"/>
      <c r="BM19" s="1305"/>
      <c r="BN19" s="1315"/>
    </row>
    <row r="20" spans="2:66" ht="20.25" customHeight="1">
      <c r="B20" s="1041"/>
      <c r="C20" s="1047"/>
      <c r="D20" s="1054"/>
      <c r="E20" s="1060"/>
      <c r="F20" s="1066"/>
      <c r="G20" s="1076"/>
      <c r="H20" s="1087"/>
      <c r="I20" s="1095"/>
      <c r="J20" s="1100" t="str">
        <f>G19</f>
        <v>医師</v>
      </c>
      <c r="K20" s="1095"/>
      <c r="L20" s="1100" t="str">
        <f>M19</f>
        <v>C</v>
      </c>
      <c r="M20" s="1108"/>
      <c r="N20" s="1122"/>
      <c r="O20" s="1128"/>
      <c r="P20" s="1144"/>
      <c r="Q20" s="1144"/>
      <c r="R20" s="1087"/>
      <c r="S20" s="1152"/>
      <c r="T20" s="1157"/>
      <c r="U20" s="1157"/>
      <c r="V20" s="1157"/>
      <c r="W20" s="1168"/>
      <c r="X20" s="1175" t="s">
        <v>1148</v>
      </c>
      <c r="Y20" s="1182"/>
      <c r="Z20" s="1193"/>
      <c r="AA20" s="1206">
        <f>IF(AA19="","",VLOOKUP(AA19,'【記載例】シフト記号表（勤務時間帯）'!$C$6:$L$47,10,FALSE))</f>
        <v>3.9999999999999991</v>
      </c>
      <c r="AB20" s="1217" t="str">
        <f>IF(AB19="","",VLOOKUP(AB19,'【記載例】シフト記号表（勤務時間帯）'!$C$6:$L$47,10,FALSE))</f>
        <v/>
      </c>
      <c r="AC20" s="1217">
        <f>IF(AC19="","",VLOOKUP(AC19,'【記載例】シフト記号表（勤務時間帯）'!$C$6:$L$47,10,FALSE))</f>
        <v>3.9999999999999991</v>
      </c>
      <c r="AD20" s="1217" t="str">
        <f>IF(AD19="","",VLOOKUP(AD19,'【記載例】シフト記号表（勤務時間帯）'!$C$6:$L$47,10,FALSE))</f>
        <v/>
      </c>
      <c r="AE20" s="1217" t="str">
        <f>IF(AE19="","",VLOOKUP(AE19,'【記載例】シフト記号表（勤務時間帯）'!$C$6:$L$47,10,FALSE))</f>
        <v/>
      </c>
      <c r="AF20" s="1217">
        <f>IF(AF19="","",VLOOKUP(AF19,'【記載例】シフト記号表（勤務時間帯）'!$C$6:$L$47,10,FALSE))</f>
        <v>3.9999999999999991</v>
      </c>
      <c r="AG20" s="1233" t="str">
        <f>IF(AG19="","",VLOOKUP(AG19,'【記載例】シフト記号表（勤務時間帯）'!$C$6:$L$47,10,FALSE))</f>
        <v/>
      </c>
      <c r="AH20" s="1206">
        <f>IF(AH19="","",VLOOKUP(AH19,'【記載例】シフト記号表（勤務時間帯）'!$C$6:$L$47,10,FALSE))</f>
        <v>3.9999999999999991</v>
      </c>
      <c r="AI20" s="1217" t="str">
        <f>IF(AI19="","",VLOOKUP(AI19,'【記載例】シフト記号表（勤務時間帯）'!$C$6:$L$47,10,FALSE))</f>
        <v/>
      </c>
      <c r="AJ20" s="1217">
        <f>IF(AJ19="","",VLOOKUP(AJ19,'【記載例】シフト記号表（勤務時間帯）'!$C$6:$L$47,10,FALSE))</f>
        <v>3.9999999999999991</v>
      </c>
      <c r="AK20" s="1217" t="str">
        <f>IF(AK19="","",VLOOKUP(AK19,'【記載例】シフト記号表（勤務時間帯）'!$C$6:$L$47,10,FALSE))</f>
        <v/>
      </c>
      <c r="AL20" s="1217" t="str">
        <f>IF(AL19="","",VLOOKUP(AL19,'【記載例】シフト記号表（勤務時間帯）'!$C$6:$L$47,10,FALSE))</f>
        <v/>
      </c>
      <c r="AM20" s="1217">
        <f>IF(AM19="","",VLOOKUP(AM19,'【記載例】シフト記号表（勤務時間帯）'!$C$6:$L$47,10,FALSE))</f>
        <v>3.9999999999999991</v>
      </c>
      <c r="AN20" s="1233" t="str">
        <f>IF(AN19="","",VLOOKUP(AN19,'【記載例】シフト記号表（勤務時間帯）'!$C$6:$L$47,10,FALSE))</f>
        <v/>
      </c>
      <c r="AO20" s="1206">
        <f>IF(AO19="","",VLOOKUP(AO19,'【記載例】シフト記号表（勤務時間帯）'!$C$6:$L$47,10,FALSE))</f>
        <v>3.9999999999999991</v>
      </c>
      <c r="AP20" s="1217" t="str">
        <f>IF(AP19="","",VLOOKUP(AP19,'【記載例】シフト記号表（勤務時間帯）'!$C$6:$L$47,10,FALSE))</f>
        <v/>
      </c>
      <c r="AQ20" s="1217">
        <f>IF(AQ19="","",VLOOKUP(AQ19,'【記載例】シフト記号表（勤務時間帯）'!$C$6:$L$47,10,FALSE))</f>
        <v>3.9999999999999991</v>
      </c>
      <c r="AR20" s="1217" t="str">
        <f>IF(AR19="","",VLOOKUP(AR19,'【記載例】シフト記号表（勤務時間帯）'!$C$6:$L$47,10,FALSE))</f>
        <v/>
      </c>
      <c r="AS20" s="1217" t="str">
        <f>IF(AS19="","",VLOOKUP(AS19,'【記載例】シフト記号表（勤務時間帯）'!$C$6:$L$47,10,FALSE))</f>
        <v/>
      </c>
      <c r="AT20" s="1217">
        <f>IF(AT19="","",VLOOKUP(AT19,'【記載例】シフト記号表（勤務時間帯）'!$C$6:$L$47,10,FALSE))</f>
        <v>3.9999999999999991</v>
      </c>
      <c r="AU20" s="1233" t="str">
        <f>IF(AU19="","",VLOOKUP(AU19,'【記載例】シフト記号表（勤務時間帯）'!$C$6:$L$47,10,FALSE))</f>
        <v/>
      </c>
      <c r="AV20" s="1206">
        <f>IF(AV19="","",VLOOKUP(AV19,'【記載例】シフト記号表（勤務時間帯）'!$C$6:$L$47,10,FALSE))</f>
        <v>3.9999999999999991</v>
      </c>
      <c r="AW20" s="1217" t="str">
        <f>IF(AW19="","",VLOOKUP(AW19,'【記載例】シフト記号表（勤務時間帯）'!$C$6:$L$47,10,FALSE))</f>
        <v/>
      </c>
      <c r="AX20" s="1217">
        <f>IF(AX19="","",VLOOKUP(AX19,'【記載例】シフト記号表（勤務時間帯）'!$C$6:$L$47,10,FALSE))</f>
        <v>3.9999999999999991</v>
      </c>
      <c r="AY20" s="1217" t="str">
        <f>IF(AY19="","",VLOOKUP(AY19,'【記載例】シフト記号表（勤務時間帯）'!$C$6:$L$47,10,FALSE))</f>
        <v/>
      </c>
      <c r="AZ20" s="1217" t="str">
        <f>IF(AZ19="","",VLOOKUP(AZ19,'【記載例】シフト記号表（勤務時間帯）'!$C$6:$L$47,10,FALSE))</f>
        <v/>
      </c>
      <c r="BA20" s="1217">
        <f>IF(BA19="","",VLOOKUP(BA19,'【記載例】シフト記号表（勤務時間帯）'!$C$6:$L$47,10,FALSE))</f>
        <v>3.9999999999999991</v>
      </c>
      <c r="BB20" s="1233" t="str">
        <f>IF(BB19="","",VLOOKUP(BB19,'【記載例】シフト記号表（勤務時間帯）'!$C$6:$L$47,10,FALSE))</f>
        <v/>
      </c>
      <c r="BC20" s="1206" t="str">
        <f>IF(BC19="","",VLOOKUP(BC19,'【記載例】シフト記号表（勤務時間帯）'!$C$6:$L$47,10,FALSE))</f>
        <v/>
      </c>
      <c r="BD20" s="1217" t="str">
        <f>IF(BD19="","",VLOOKUP(BD19,'【記載例】シフト記号表（勤務時間帯）'!$C$6:$L$47,10,FALSE))</f>
        <v/>
      </c>
      <c r="BE20" s="1217" t="str">
        <f>IF(BE19="","",VLOOKUP(BE19,'【記載例】シフト記号表（勤務時間帯）'!$C$6:$L$47,10,FALSE))</f>
        <v/>
      </c>
      <c r="BF20" s="1267">
        <f>IF($BI$3="４週",SUM(AA20:BB20),IF($BI$3="暦月",SUM(AA20:BE20),""))</f>
        <v>47.999999999999993</v>
      </c>
      <c r="BG20" s="1276"/>
      <c r="BH20" s="1285">
        <f>IF($BI$3="４週",BF20/4,IF($BI$3="暦月",(BF20/($BI$8/7)),""))</f>
        <v>11.999999999999998</v>
      </c>
      <c r="BI20" s="1276"/>
      <c r="BJ20" s="1297"/>
      <c r="BK20" s="1304"/>
      <c r="BL20" s="1304"/>
      <c r="BM20" s="1304"/>
      <c r="BN20" s="1314"/>
    </row>
    <row r="21" spans="2:66" ht="20.25" customHeight="1">
      <c r="B21" s="1040">
        <f>B19+1</f>
        <v>3</v>
      </c>
      <c r="C21" s="1048"/>
      <c r="D21" s="1055"/>
      <c r="E21" s="1060"/>
      <c r="F21" s="1066"/>
      <c r="G21" s="1077" t="s">
        <v>1096</v>
      </c>
      <c r="H21" s="1088"/>
      <c r="I21" s="1095"/>
      <c r="J21" s="1100"/>
      <c r="K21" s="1095"/>
      <c r="L21" s="1100"/>
      <c r="M21" s="1109" t="s">
        <v>620</v>
      </c>
      <c r="N21" s="1123"/>
      <c r="O21" s="1129" t="s">
        <v>1105</v>
      </c>
      <c r="P21" s="1145"/>
      <c r="Q21" s="1145"/>
      <c r="R21" s="1088"/>
      <c r="S21" s="1152" t="s">
        <v>1123</v>
      </c>
      <c r="T21" s="1157"/>
      <c r="U21" s="1157"/>
      <c r="V21" s="1157"/>
      <c r="W21" s="1168"/>
      <c r="X21" s="1176" t="s">
        <v>1147</v>
      </c>
      <c r="Y21" s="1183"/>
      <c r="Z21" s="1194"/>
      <c r="AA21" s="1207" t="s">
        <v>627</v>
      </c>
      <c r="AB21" s="1218" t="s">
        <v>627</v>
      </c>
      <c r="AC21" s="1218" t="s">
        <v>627</v>
      </c>
      <c r="AD21" s="1218"/>
      <c r="AE21" s="1218"/>
      <c r="AF21" s="1218" t="s">
        <v>627</v>
      </c>
      <c r="AG21" s="1234" t="s">
        <v>627</v>
      </c>
      <c r="AH21" s="1207" t="s">
        <v>627</v>
      </c>
      <c r="AI21" s="1218" t="s">
        <v>627</v>
      </c>
      <c r="AJ21" s="1218" t="s">
        <v>627</v>
      </c>
      <c r="AK21" s="1218"/>
      <c r="AL21" s="1218"/>
      <c r="AM21" s="1218" t="s">
        <v>627</v>
      </c>
      <c r="AN21" s="1234" t="s">
        <v>627</v>
      </c>
      <c r="AO21" s="1207" t="s">
        <v>627</v>
      </c>
      <c r="AP21" s="1218" t="s">
        <v>627</v>
      </c>
      <c r="AQ21" s="1218" t="s">
        <v>627</v>
      </c>
      <c r="AR21" s="1218"/>
      <c r="AS21" s="1218"/>
      <c r="AT21" s="1218" t="s">
        <v>627</v>
      </c>
      <c r="AU21" s="1234" t="s">
        <v>627</v>
      </c>
      <c r="AV21" s="1207" t="s">
        <v>627</v>
      </c>
      <c r="AW21" s="1218" t="s">
        <v>627</v>
      </c>
      <c r="AX21" s="1218" t="s">
        <v>627</v>
      </c>
      <c r="AY21" s="1218"/>
      <c r="AZ21" s="1218"/>
      <c r="BA21" s="1218" t="s">
        <v>627</v>
      </c>
      <c r="BB21" s="1234" t="s">
        <v>627</v>
      </c>
      <c r="BC21" s="1207"/>
      <c r="BD21" s="1218"/>
      <c r="BE21" s="1261"/>
      <c r="BF21" s="1268"/>
      <c r="BG21" s="1277"/>
      <c r="BH21" s="1286"/>
      <c r="BI21" s="1294"/>
      <c r="BJ21" s="1298"/>
      <c r="BK21" s="1305"/>
      <c r="BL21" s="1305"/>
      <c r="BM21" s="1305"/>
      <c r="BN21" s="1315"/>
    </row>
    <row r="22" spans="2:66" ht="20.25" customHeight="1">
      <c r="B22" s="1041"/>
      <c r="C22" s="1047"/>
      <c r="D22" s="1054"/>
      <c r="E22" s="1060"/>
      <c r="F22" s="1066"/>
      <c r="G22" s="1076"/>
      <c r="H22" s="1087"/>
      <c r="I22" s="1095"/>
      <c r="J22" s="1100" t="str">
        <f>G21</f>
        <v>生活相談員</v>
      </c>
      <c r="K22" s="1095"/>
      <c r="L22" s="1100" t="str">
        <f>M21</f>
        <v>A</v>
      </c>
      <c r="M22" s="1108"/>
      <c r="N22" s="1122"/>
      <c r="O22" s="1128"/>
      <c r="P22" s="1144"/>
      <c r="Q22" s="1144"/>
      <c r="R22" s="1087"/>
      <c r="S22" s="1152"/>
      <c r="T22" s="1157"/>
      <c r="U22" s="1157"/>
      <c r="V22" s="1157"/>
      <c r="W22" s="1168"/>
      <c r="X22" s="1175" t="s">
        <v>1148</v>
      </c>
      <c r="Y22" s="1182"/>
      <c r="Z22" s="1193"/>
      <c r="AA22" s="1206">
        <f>IF(AA21="","",VLOOKUP(AA21,'【記載例】シフト記号表（勤務時間帯）'!$C$6:$L$47,10,FALSE))</f>
        <v>8</v>
      </c>
      <c r="AB22" s="1217">
        <f>IF(AB21="","",VLOOKUP(AB21,'【記載例】シフト記号表（勤務時間帯）'!$C$6:$L$47,10,FALSE))</f>
        <v>8</v>
      </c>
      <c r="AC22" s="1217">
        <f>IF(AC21="","",VLOOKUP(AC21,'【記載例】シフト記号表（勤務時間帯）'!$C$6:$L$47,10,FALSE))</f>
        <v>8</v>
      </c>
      <c r="AD22" s="1217" t="str">
        <f>IF(AD21="","",VLOOKUP(AD21,'【記載例】シフト記号表（勤務時間帯）'!$C$6:$L$47,10,FALSE))</f>
        <v/>
      </c>
      <c r="AE22" s="1217" t="str">
        <f>IF(AE21="","",VLOOKUP(AE21,'【記載例】シフト記号表（勤務時間帯）'!$C$6:$L$47,10,FALSE))</f>
        <v/>
      </c>
      <c r="AF22" s="1217">
        <f>IF(AF21="","",VLOOKUP(AF21,'【記載例】シフト記号表（勤務時間帯）'!$C$6:$L$47,10,FALSE))</f>
        <v>8</v>
      </c>
      <c r="AG22" s="1233">
        <f>IF(AG21="","",VLOOKUP(AG21,'【記載例】シフト記号表（勤務時間帯）'!$C$6:$L$47,10,FALSE))</f>
        <v>8</v>
      </c>
      <c r="AH22" s="1206">
        <f>IF(AH21="","",VLOOKUP(AH21,'【記載例】シフト記号表（勤務時間帯）'!$C$6:$L$47,10,FALSE))</f>
        <v>8</v>
      </c>
      <c r="AI22" s="1217">
        <f>IF(AI21="","",VLOOKUP(AI21,'【記載例】シフト記号表（勤務時間帯）'!$C$6:$L$47,10,FALSE))</f>
        <v>8</v>
      </c>
      <c r="AJ22" s="1217">
        <f>IF(AJ21="","",VLOOKUP(AJ21,'【記載例】シフト記号表（勤務時間帯）'!$C$6:$L$47,10,FALSE))</f>
        <v>8</v>
      </c>
      <c r="AK22" s="1217" t="str">
        <f>IF(AK21="","",VLOOKUP(AK21,'【記載例】シフト記号表（勤務時間帯）'!$C$6:$L$47,10,FALSE))</f>
        <v/>
      </c>
      <c r="AL22" s="1217" t="str">
        <f>IF(AL21="","",VLOOKUP(AL21,'【記載例】シフト記号表（勤務時間帯）'!$C$6:$L$47,10,FALSE))</f>
        <v/>
      </c>
      <c r="AM22" s="1217">
        <f>IF(AM21="","",VLOOKUP(AM21,'【記載例】シフト記号表（勤務時間帯）'!$C$6:$L$47,10,FALSE))</f>
        <v>8</v>
      </c>
      <c r="AN22" s="1233">
        <f>IF(AN21="","",VLOOKUP(AN21,'【記載例】シフト記号表（勤務時間帯）'!$C$6:$L$47,10,FALSE))</f>
        <v>8</v>
      </c>
      <c r="AO22" s="1206">
        <f>IF(AO21="","",VLOOKUP(AO21,'【記載例】シフト記号表（勤務時間帯）'!$C$6:$L$47,10,FALSE))</f>
        <v>8</v>
      </c>
      <c r="AP22" s="1217">
        <f>IF(AP21="","",VLOOKUP(AP21,'【記載例】シフト記号表（勤務時間帯）'!$C$6:$L$47,10,FALSE))</f>
        <v>8</v>
      </c>
      <c r="AQ22" s="1217">
        <f>IF(AQ21="","",VLOOKUP(AQ21,'【記載例】シフト記号表（勤務時間帯）'!$C$6:$L$47,10,FALSE))</f>
        <v>8</v>
      </c>
      <c r="AR22" s="1217" t="str">
        <f>IF(AR21="","",VLOOKUP(AR21,'【記載例】シフト記号表（勤務時間帯）'!$C$6:$L$47,10,FALSE))</f>
        <v/>
      </c>
      <c r="AS22" s="1217" t="str">
        <f>IF(AS21="","",VLOOKUP(AS21,'【記載例】シフト記号表（勤務時間帯）'!$C$6:$L$47,10,FALSE))</f>
        <v/>
      </c>
      <c r="AT22" s="1217">
        <f>IF(AT21="","",VLOOKUP(AT21,'【記載例】シフト記号表（勤務時間帯）'!$C$6:$L$47,10,FALSE))</f>
        <v>8</v>
      </c>
      <c r="AU22" s="1233">
        <f>IF(AU21="","",VLOOKUP(AU21,'【記載例】シフト記号表（勤務時間帯）'!$C$6:$L$47,10,FALSE))</f>
        <v>8</v>
      </c>
      <c r="AV22" s="1206">
        <f>IF(AV21="","",VLOOKUP(AV21,'【記載例】シフト記号表（勤務時間帯）'!$C$6:$L$47,10,FALSE))</f>
        <v>8</v>
      </c>
      <c r="AW22" s="1217">
        <f>IF(AW21="","",VLOOKUP(AW21,'【記載例】シフト記号表（勤務時間帯）'!$C$6:$L$47,10,FALSE))</f>
        <v>8</v>
      </c>
      <c r="AX22" s="1217">
        <f>IF(AX21="","",VLOOKUP(AX21,'【記載例】シフト記号表（勤務時間帯）'!$C$6:$L$47,10,FALSE))</f>
        <v>8</v>
      </c>
      <c r="AY22" s="1217" t="str">
        <f>IF(AY21="","",VLOOKUP(AY21,'【記載例】シフト記号表（勤務時間帯）'!$C$6:$L$47,10,FALSE))</f>
        <v/>
      </c>
      <c r="AZ22" s="1217" t="str">
        <f>IF(AZ21="","",VLOOKUP(AZ21,'【記載例】シフト記号表（勤務時間帯）'!$C$6:$L$47,10,FALSE))</f>
        <v/>
      </c>
      <c r="BA22" s="1217">
        <f>IF(BA21="","",VLOOKUP(BA21,'【記載例】シフト記号表（勤務時間帯）'!$C$6:$L$47,10,FALSE))</f>
        <v>8</v>
      </c>
      <c r="BB22" s="1233">
        <f>IF(BB21="","",VLOOKUP(BB21,'【記載例】シフト記号表（勤務時間帯）'!$C$6:$L$47,10,FALSE))</f>
        <v>8</v>
      </c>
      <c r="BC22" s="1206" t="str">
        <f>IF(BC21="","",VLOOKUP(BC21,'【記載例】シフト記号表（勤務時間帯）'!$C$6:$L$47,10,FALSE))</f>
        <v/>
      </c>
      <c r="BD22" s="1217" t="str">
        <f>IF(BD21="","",VLOOKUP(BD21,'【記載例】シフト記号表（勤務時間帯）'!$C$6:$L$47,10,FALSE))</f>
        <v/>
      </c>
      <c r="BE22" s="1217" t="str">
        <f>IF(BE21="","",VLOOKUP(BE21,'【記載例】シフト記号表（勤務時間帯）'!$C$6:$L$47,10,FALSE))</f>
        <v/>
      </c>
      <c r="BF22" s="1267">
        <f>IF($BI$3="４週",SUM(AA22:BB22),IF($BI$3="暦月",SUM(AA22:BE22),""))</f>
        <v>160</v>
      </c>
      <c r="BG22" s="1276"/>
      <c r="BH22" s="1285">
        <f>IF($BI$3="４週",BF22/4,IF($BI$3="暦月",(BF22/($BI$8/7)),""))</f>
        <v>40</v>
      </c>
      <c r="BI22" s="1276"/>
      <c r="BJ22" s="1297"/>
      <c r="BK22" s="1304"/>
      <c r="BL22" s="1304"/>
      <c r="BM22" s="1304"/>
      <c r="BN22" s="1314"/>
    </row>
    <row r="23" spans="2:66" ht="20.25" customHeight="1">
      <c r="B23" s="1040">
        <f>B21+1</f>
        <v>4</v>
      </c>
      <c r="C23" s="1048"/>
      <c r="D23" s="1055"/>
      <c r="E23" s="1060"/>
      <c r="F23" s="1066"/>
      <c r="G23" s="1077" t="s">
        <v>420</v>
      </c>
      <c r="H23" s="1088"/>
      <c r="I23" s="1095"/>
      <c r="J23" s="1100"/>
      <c r="K23" s="1095"/>
      <c r="L23" s="1100"/>
      <c r="M23" s="1109" t="s">
        <v>1103</v>
      </c>
      <c r="N23" s="1123"/>
      <c r="O23" s="1129" t="s">
        <v>1106</v>
      </c>
      <c r="P23" s="1145"/>
      <c r="Q23" s="1145"/>
      <c r="R23" s="1088"/>
      <c r="S23" s="1152" t="s">
        <v>1124</v>
      </c>
      <c r="T23" s="1157"/>
      <c r="U23" s="1157"/>
      <c r="V23" s="1157"/>
      <c r="W23" s="1168"/>
      <c r="X23" s="1176" t="s">
        <v>1147</v>
      </c>
      <c r="Y23" s="1183"/>
      <c r="Z23" s="1194"/>
      <c r="AA23" s="1207" t="s">
        <v>1043</v>
      </c>
      <c r="AB23" s="1218" t="s">
        <v>1043</v>
      </c>
      <c r="AC23" s="1218" t="s">
        <v>1043</v>
      </c>
      <c r="AD23" s="1218"/>
      <c r="AE23" s="1218"/>
      <c r="AF23" s="1218" t="s">
        <v>1043</v>
      </c>
      <c r="AG23" s="1234" t="s">
        <v>1043</v>
      </c>
      <c r="AH23" s="1207" t="s">
        <v>1043</v>
      </c>
      <c r="AI23" s="1218" t="s">
        <v>1043</v>
      </c>
      <c r="AJ23" s="1218" t="s">
        <v>1043</v>
      </c>
      <c r="AK23" s="1218"/>
      <c r="AL23" s="1218"/>
      <c r="AM23" s="1218" t="s">
        <v>1043</v>
      </c>
      <c r="AN23" s="1234" t="s">
        <v>1043</v>
      </c>
      <c r="AO23" s="1207" t="s">
        <v>1043</v>
      </c>
      <c r="AP23" s="1218" t="s">
        <v>1043</v>
      </c>
      <c r="AQ23" s="1218" t="s">
        <v>1043</v>
      </c>
      <c r="AR23" s="1218"/>
      <c r="AS23" s="1218"/>
      <c r="AT23" s="1218" t="s">
        <v>1043</v>
      </c>
      <c r="AU23" s="1234" t="s">
        <v>1043</v>
      </c>
      <c r="AV23" s="1207" t="s">
        <v>1043</v>
      </c>
      <c r="AW23" s="1218" t="s">
        <v>1043</v>
      </c>
      <c r="AX23" s="1218" t="s">
        <v>1043</v>
      </c>
      <c r="AY23" s="1218"/>
      <c r="AZ23" s="1218"/>
      <c r="BA23" s="1218" t="s">
        <v>1043</v>
      </c>
      <c r="BB23" s="1234" t="s">
        <v>1043</v>
      </c>
      <c r="BC23" s="1207"/>
      <c r="BD23" s="1218"/>
      <c r="BE23" s="1261"/>
      <c r="BF23" s="1268"/>
      <c r="BG23" s="1277"/>
      <c r="BH23" s="1286"/>
      <c r="BI23" s="1294"/>
      <c r="BJ23" s="1298" t="s">
        <v>1180</v>
      </c>
      <c r="BK23" s="1305"/>
      <c r="BL23" s="1305"/>
      <c r="BM23" s="1305"/>
      <c r="BN23" s="1315"/>
    </row>
    <row r="24" spans="2:66" ht="20.25" customHeight="1">
      <c r="B24" s="1041"/>
      <c r="C24" s="1047"/>
      <c r="D24" s="1054"/>
      <c r="E24" s="1060"/>
      <c r="F24" s="1066"/>
      <c r="G24" s="1076"/>
      <c r="H24" s="1087"/>
      <c r="I24" s="1095"/>
      <c r="J24" s="1100" t="str">
        <f>G23</f>
        <v>機能訓練指導員</v>
      </c>
      <c r="K24" s="1095"/>
      <c r="L24" s="1100" t="str">
        <f>M23</f>
        <v>B</v>
      </c>
      <c r="M24" s="1108"/>
      <c r="N24" s="1122"/>
      <c r="O24" s="1128"/>
      <c r="P24" s="1144"/>
      <c r="Q24" s="1144"/>
      <c r="R24" s="1087"/>
      <c r="S24" s="1152"/>
      <c r="T24" s="1157"/>
      <c r="U24" s="1157"/>
      <c r="V24" s="1157"/>
      <c r="W24" s="1168"/>
      <c r="X24" s="1175" t="s">
        <v>1148</v>
      </c>
      <c r="Y24" s="1182"/>
      <c r="Z24" s="1193"/>
      <c r="AA24" s="1206">
        <f>IF(AA23="","",VLOOKUP(AA23,'【記載例】シフト記号表（勤務時間帯）'!$C$6:$L$47,10,FALSE))</f>
        <v>4.0000000000000009</v>
      </c>
      <c r="AB24" s="1217">
        <f>IF(AB23="","",VLOOKUP(AB23,'【記載例】シフト記号表（勤務時間帯）'!$C$6:$L$47,10,FALSE))</f>
        <v>4.0000000000000009</v>
      </c>
      <c r="AC24" s="1217">
        <f>IF(AC23="","",VLOOKUP(AC23,'【記載例】シフト記号表（勤務時間帯）'!$C$6:$L$47,10,FALSE))</f>
        <v>4.0000000000000009</v>
      </c>
      <c r="AD24" s="1217" t="str">
        <f>IF(AD23="","",VLOOKUP(AD23,'【記載例】シフト記号表（勤務時間帯）'!$C$6:$L$47,10,FALSE))</f>
        <v/>
      </c>
      <c r="AE24" s="1217" t="str">
        <f>IF(AE23="","",VLOOKUP(AE23,'【記載例】シフト記号表（勤務時間帯）'!$C$6:$L$47,10,FALSE))</f>
        <v/>
      </c>
      <c r="AF24" s="1217">
        <f>IF(AF23="","",VLOOKUP(AF23,'【記載例】シフト記号表（勤務時間帯）'!$C$6:$L$47,10,FALSE))</f>
        <v>4.0000000000000009</v>
      </c>
      <c r="AG24" s="1233">
        <f>IF(AG23="","",VLOOKUP(AG23,'【記載例】シフト記号表（勤務時間帯）'!$C$6:$L$47,10,FALSE))</f>
        <v>4.0000000000000009</v>
      </c>
      <c r="AH24" s="1206">
        <f>IF(AH23="","",VLOOKUP(AH23,'【記載例】シフト記号表（勤務時間帯）'!$C$6:$L$47,10,FALSE))</f>
        <v>4.0000000000000009</v>
      </c>
      <c r="AI24" s="1217">
        <f>IF(AI23="","",VLOOKUP(AI23,'【記載例】シフト記号表（勤務時間帯）'!$C$6:$L$47,10,FALSE))</f>
        <v>4.0000000000000009</v>
      </c>
      <c r="AJ24" s="1217">
        <f>IF(AJ23="","",VLOOKUP(AJ23,'【記載例】シフト記号表（勤務時間帯）'!$C$6:$L$47,10,FALSE))</f>
        <v>4.0000000000000009</v>
      </c>
      <c r="AK24" s="1217" t="str">
        <f>IF(AK23="","",VLOOKUP(AK23,'【記載例】シフト記号表（勤務時間帯）'!$C$6:$L$47,10,FALSE))</f>
        <v/>
      </c>
      <c r="AL24" s="1217" t="str">
        <f>IF(AL23="","",VLOOKUP(AL23,'【記載例】シフト記号表（勤務時間帯）'!$C$6:$L$47,10,FALSE))</f>
        <v/>
      </c>
      <c r="AM24" s="1217">
        <f>IF(AM23="","",VLOOKUP(AM23,'【記載例】シフト記号表（勤務時間帯）'!$C$6:$L$47,10,FALSE))</f>
        <v>4.0000000000000009</v>
      </c>
      <c r="AN24" s="1233">
        <f>IF(AN23="","",VLOOKUP(AN23,'【記載例】シフト記号表（勤務時間帯）'!$C$6:$L$47,10,FALSE))</f>
        <v>4.0000000000000009</v>
      </c>
      <c r="AO24" s="1206">
        <f>IF(AO23="","",VLOOKUP(AO23,'【記載例】シフト記号表（勤務時間帯）'!$C$6:$L$47,10,FALSE))</f>
        <v>4.0000000000000009</v>
      </c>
      <c r="AP24" s="1217">
        <f>IF(AP23="","",VLOOKUP(AP23,'【記載例】シフト記号表（勤務時間帯）'!$C$6:$L$47,10,FALSE))</f>
        <v>4.0000000000000009</v>
      </c>
      <c r="AQ24" s="1217">
        <f>IF(AQ23="","",VLOOKUP(AQ23,'【記載例】シフト記号表（勤務時間帯）'!$C$6:$L$47,10,FALSE))</f>
        <v>4.0000000000000009</v>
      </c>
      <c r="AR24" s="1217" t="str">
        <f>IF(AR23="","",VLOOKUP(AR23,'【記載例】シフト記号表（勤務時間帯）'!$C$6:$L$47,10,FALSE))</f>
        <v/>
      </c>
      <c r="AS24" s="1217" t="str">
        <f>IF(AS23="","",VLOOKUP(AS23,'【記載例】シフト記号表（勤務時間帯）'!$C$6:$L$47,10,FALSE))</f>
        <v/>
      </c>
      <c r="AT24" s="1217">
        <f>IF(AT23="","",VLOOKUP(AT23,'【記載例】シフト記号表（勤務時間帯）'!$C$6:$L$47,10,FALSE))</f>
        <v>4.0000000000000009</v>
      </c>
      <c r="AU24" s="1233">
        <f>IF(AU23="","",VLOOKUP(AU23,'【記載例】シフト記号表（勤務時間帯）'!$C$6:$L$47,10,FALSE))</f>
        <v>4.0000000000000009</v>
      </c>
      <c r="AV24" s="1206">
        <f>IF(AV23="","",VLOOKUP(AV23,'【記載例】シフト記号表（勤務時間帯）'!$C$6:$L$47,10,FALSE))</f>
        <v>4.0000000000000009</v>
      </c>
      <c r="AW24" s="1217">
        <f>IF(AW23="","",VLOOKUP(AW23,'【記載例】シフト記号表（勤務時間帯）'!$C$6:$L$47,10,FALSE))</f>
        <v>4.0000000000000009</v>
      </c>
      <c r="AX24" s="1217">
        <f>IF(AX23="","",VLOOKUP(AX23,'【記載例】シフト記号表（勤務時間帯）'!$C$6:$L$47,10,FALSE))</f>
        <v>4.0000000000000009</v>
      </c>
      <c r="AY24" s="1217" t="str">
        <f>IF(AY23="","",VLOOKUP(AY23,'【記載例】シフト記号表（勤務時間帯）'!$C$6:$L$47,10,FALSE))</f>
        <v/>
      </c>
      <c r="AZ24" s="1217" t="str">
        <f>IF(AZ23="","",VLOOKUP(AZ23,'【記載例】シフト記号表（勤務時間帯）'!$C$6:$L$47,10,FALSE))</f>
        <v/>
      </c>
      <c r="BA24" s="1217">
        <f>IF(BA23="","",VLOOKUP(BA23,'【記載例】シフト記号表（勤務時間帯）'!$C$6:$L$47,10,FALSE))</f>
        <v>4.0000000000000009</v>
      </c>
      <c r="BB24" s="1233">
        <f>IF(BB23="","",VLOOKUP(BB23,'【記載例】シフト記号表（勤務時間帯）'!$C$6:$L$47,10,FALSE))</f>
        <v>4.0000000000000009</v>
      </c>
      <c r="BC24" s="1206" t="str">
        <f>IF(BC23="","",VLOOKUP(BC23,'【記載例】シフト記号表（勤務時間帯）'!$C$6:$L$47,10,FALSE))</f>
        <v/>
      </c>
      <c r="BD24" s="1217" t="str">
        <f>IF(BD23="","",VLOOKUP(BD23,'【記載例】シフト記号表（勤務時間帯）'!$C$6:$L$47,10,FALSE))</f>
        <v/>
      </c>
      <c r="BE24" s="1217" t="str">
        <f>IF(BE23="","",VLOOKUP(BE23,'【記載例】シフト記号表（勤務時間帯）'!$C$6:$L$47,10,FALSE))</f>
        <v/>
      </c>
      <c r="BF24" s="1267">
        <f>IF($BI$3="４週",SUM(AA24:BB24),IF($BI$3="暦月",SUM(AA24:BE24),""))</f>
        <v>80.000000000000014</v>
      </c>
      <c r="BG24" s="1276"/>
      <c r="BH24" s="1285">
        <f>IF($BI$3="４週",BF24/4,IF($BI$3="暦月",(BF24/($BI$8/7)),""))</f>
        <v>20.000000000000004</v>
      </c>
      <c r="BI24" s="1276"/>
      <c r="BJ24" s="1297"/>
      <c r="BK24" s="1304"/>
      <c r="BL24" s="1304"/>
      <c r="BM24" s="1304"/>
      <c r="BN24" s="1314"/>
    </row>
    <row r="25" spans="2:66" ht="20.25" customHeight="1">
      <c r="B25" s="1040">
        <f>B23+1</f>
        <v>5</v>
      </c>
      <c r="C25" s="1048"/>
      <c r="D25" s="1055"/>
      <c r="E25" s="1060"/>
      <c r="F25" s="1066"/>
      <c r="G25" s="1077" t="s">
        <v>666</v>
      </c>
      <c r="H25" s="1088"/>
      <c r="I25" s="1095"/>
      <c r="J25" s="1100"/>
      <c r="K25" s="1095"/>
      <c r="L25" s="1100"/>
      <c r="M25" s="1109" t="s">
        <v>1100</v>
      </c>
      <c r="N25" s="1123"/>
      <c r="O25" s="1129" t="s">
        <v>1090</v>
      </c>
      <c r="P25" s="1145"/>
      <c r="Q25" s="1145"/>
      <c r="R25" s="1088"/>
      <c r="S25" s="1152" t="s">
        <v>1125</v>
      </c>
      <c r="T25" s="1157"/>
      <c r="U25" s="1157"/>
      <c r="V25" s="1157"/>
      <c r="W25" s="1168"/>
      <c r="X25" s="1176" t="s">
        <v>1147</v>
      </c>
      <c r="Y25" s="1183"/>
      <c r="Z25" s="1194"/>
      <c r="AA25" s="1207" t="s">
        <v>84</v>
      </c>
      <c r="AB25" s="1218" t="s">
        <v>84</v>
      </c>
      <c r="AC25" s="1218" t="s">
        <v>84</v>
      </c>
      <c r="AD25" s="1218"/>
      <c r="AE25" s="1218"/>
      <c r="AF25" s="1218" t="s">
        <v>84</v>
      </c>
      <c r="AG25" s="1234" t="s">
        <v>84</v>
      </c>
      <c r="AH25" s="1207" t="s">
        <v>84</v>
      </c>
      <c r="AI25" s="1218" t="s">
        <v>84</v>
      </c>
      <c r="AJ25" s="1218" t="s">
        <v>84</v>
      </c>
      <c r="AK25" s="1218"/>
      <c r="AL25" s="1218"/>
      <c r="AM25" s="1218" t="s">
        <v>84</v>
      </c>
      <c r="AN25" s="1234" t="s">
        <v>84</v>
      </c>
      <c r="AO25" s="1207" t="s">
        <v>84</v>
      </c>
      <c r="AP25" s="1218" t="s">
        <v>84</v>
      </c>
      <c r="AQ25" s="1218" t="s">
        <v>84</v>
      </c>
      <c r="AR25" s="1218"/>
      <c r="AS25" s="1218"/>
      <c r="AT25" s="1218" t="s">
        <v>84</v>
      </c>
      <c r="AU25" s="1234" t="s">
        <v>84</v>
      </c>
      <c r="AV25" s="1207" t="s">
        <v>84</v>
      </c>
      <c r="AW25" s="1218" t="s">
        <v>84</v>
      </c>
      <c r="AX25" s="1218" t="s">
        <v>84</v>
      </c>
      <c r="AY25" s="1218"/>
      <c r="AZ25" s="1218"/>
      <c r="BA25" s="1218" t="s">
        <v>84</v>
      </c>
      <c r="BB25" s="1234" t="s">
        <v>84</v>
      </c>
      <c r="BC25" s="1207"/>
      <c r="BD25" s="1218"/>
      <c r="BE25" s="1261"/>
      <c r="BF25" s="1268"/>
      <c r="BG25" s="1277"/>
      <c r="BH25" s="1286"/>
      <c r="BI25" s="1294"/>
      <c r="BJ25" s="1298"/>
      <c r="BK25" s="1305"/>
      <c r="BL25" s="1305"/>
      <c r="BM25" s="1305"/>
      <c r="BN25" s="1315"/>
    </row>
    <row r="26" spans="2:66" ht="20.25" customHeight="1">
      <c r="B26" s="1041"/>
      <c r="C26" s="1047"/>
      <c r="D26" s="1054"/>
      <c r="E26" s="1060"/>
      <c r="F26" s="1066"/>
      <c r="G26" s="1076"/>
      <c r="H26" s="1087"/>
      <c r="I26" s="1095"/>
      <c r="J26" s="1100" t="str">
        <f>G25</f>
        <v>栄養士</v>
      </c>
      <c r="K26" s="1095"/>
      <c r="L26" s="1100" t="str">
        <f>M25</f>
        <v>C</v>
      </c>
      <c r="M26" s="1108"/>
      <c r="N26" s="1122"/>
      <c r="O26" s="1128"/>
      <c r="P26" s="1144"/>
      <c r="Q26" s="1144"/>
      <c r="R26" s="1087"/>
      <c r="S26" s="1152"/>
      <c r="T26" s="1157"/>
      <c r="U26" s="1157"/>
      <c r="V26" s="1157"/>
      <c r="W26" s="1168"/>
      <c r="X26" s="1177" t="s">
        <v>1148</v>
      </c>
      <c r="Y26" s="1184"/>
      <c r="Z26" s="1195"/>
      <c r="AA26" s="1206">
        <f>IF(AA25="","",VLOOKUP(AA25,'【記載例】シフト記号表（勤務時間帯）'!$C$6:$L$47,10,FALSE))</f>
        <v>3.9999999999999991</v>
      </c>
      <c r="AB26" s="1217">
        <f>IF(AB25="","",VLOOKUP(AB25,'【記載例】シフト記号表（勤務時間帯）'!$C$6:$L$47,10,FALSE))</f>
        <v>3.9999999999999991</v>
      </c>
      <c r="AC26" s="1217">
        <f>IF(AC25="","",VLOOKUP(AC25,'【記載例】シフト記号表（勤務時間帯）'!$C$6:$L$47,10,FALSE))</f>
        <v>3.9999999999999991</v>
      </c>
      <c r="AD26" s="1217" t="str">
        <f>IF(AD25="","",VLOOKUP(AD25,'【記載例】シフト記号表（勤務時間帯）'!$C$6:$L$47,10,FALSE))</f>
        <v/>
      </c>
      <c r="AE26" s="1217" t="str">
        <f>IF(AE25="","",VLOOKUP(AE25,'【記載例】シフト記号表（勤務時間帯）'!$C$6:$L$47,10,FALSE))</f>
        <v/>
      </c>
      <c r="AF26" s="1217">
        <f>IF(AF25="","",VLOOKUP(AF25,'【記載例】シフト記号表（勤務時間帯）'!$C$6:$L$47,10,FALSE))</f>
        <v>3.9999999999999991</v>
      </c>
      <c r="AG26" s="1233">
        <f>IF(AG25="","",VLOOKUP(AG25,'【記載例】シフト記号表（勤務時間帯）'!$C$6:$L$47,10,FALSE))</f>
        <v>3.9999999999999991</v>
      </c>
      <c r="AH26" s="1206">
        <f>IF(AH25="","",VLOOKUP(AH25,'【記載例】シフト記号表（勤務時間帯）'!$C$6:$L$47,10,FALSE))</f>
        <v>3.9999999999999991</v>
      </c>
      <c r="AI26" s="1217">
        <f>IF(AI25="","",VLOOKUP(AI25,'【記載例】シフト記号表（勤務時間帯）'!$C$6:$L$47,10,FALSE))</f>
        <v>3.9999999999999991</v>
      </c>
      <c r="AJ26" s="1217">
        <f>IF(AJ25="","",VLOOKUP(AJ25,'【記載例】シフト記号表（勤務時間帯）'!$C$6:$L$47,10,FALSE))</f>
        <v>3.9999999999999991</v>
      </c>
      <c r="AK26" s="1217" t="str">
        <f>IF(AK25="","",VLOOKUP(AK25,'【記載例】シフト記号表（勤務時間帯）'!$C$6:$L$47,10,FALSE))</f>
        <v/>
      </c>
      <c r="AL26" s="1217" t="str">
        <f>IF(AL25="","",VLOOKUP(AL25,'【記載例】シフト記号表（勤務時間帯）'!$C$6:$L$47,10,FALSE))</f>
        <v/>
      </c>
      <c r="AM26" s="1217">
        <f>IF(AM25="","",VLOOKUP(AM25,'【記載例】シフト記号表（勤務時間帯）'!$C$6:$L$47,10,FALSE))</f>
        <v>3.9999999999999991</v>
      </c>
      <c r="AN26" s="1233">
        <f>IF(AN25="","",VLOOKUP(AN25,'【記載例】シフト記号表（勤務時間帯）'!$C$6:$L$47,10,FALSE))</f>
        <v>3.9999999999999991</v>
      </c>
      <c r="AO26" s="1206">
        <f>IF(AO25="","",VLOOKUP(AO25,'【記載例】シフト記号表（勤務時間帯）'!$C$6:$L$47,10,FALSE))</f>
        <v>3.9999999999999991</v>
      </c>
      <c r="AP26" s="1217">
        <f>IF(AP25="","",VLOOKUP(AP25,'【記載例】シフト記号表（勤務時間帯）'!$C$6:$L$47,10,FALSE))</f>
        <v>3.9999999999999991</v>
      </c>
      <c r="AQ26" s="1217">
        <f>IF(AQ25="","",VLOOKUP(AQ25,'【記載例】シフト記号表（勤務時間帯）'!$C$6:$L$47,10,FALSE))</f>
        <v>3.9999999999999991</v>
      </c>
      <c r="AR26" s="1217" t="str">
        <f>IF(AR25="","",VLOOKUP(AR25,'【記載例】シフト記号表（勤務時間帯）'!$C$6:$L$47,10,FALSE))</f>
        <v/>
      </c>
      <c r="AS26" s="1217" t="str">
        <f>IF(AS25="","",VLOOKUP(AS25,'【記載例】シフト記号表（勤務時間帯）'!$C$6:$L$47,10,FALSE))</f>
        <v/>
      </c>
      <c r="AT26" s="1217">
        <f>IF(AT25="","",VLOOKUP(AT25,'【記載例】シフト記号表（勤務時間帯）'!$C$6:$L$47,10,FALSE))</f>
        <v>3.9999999999999991</v>
      </c>
      <c r="AU26" s="1233">
        <f>IF(AU25="","",VLOOKUP(AU25,'【記載例】シフト記号表（勤務時間帯）'!$C$6:$L$47,10,FALSE))</f>
        <v>3.9999999999999991</v>
      </c>
      <c r="AV26" s="1206">
        <f>IF(AV25="","",VLOOKUP(AV25,'【記載例】シフト記号表（勤務時間帯）'!$C$6:$L$47,10,FALSE))</f>
        <v>3.9999999999999991</v>
      </c>
      <c r="AW26" s="1217">
        <f>IF(AW25="","",VLOOKUP(AW25,'【記載例】シフト記号表（勤務時間帯）'!$C$6:$L$47,10,FALSE))</f>
        <v>3.9999999999999991</v>
      </c>
      <c r="AX26" s="1217">
        <f>IF(AX25="","",VLOOKUP(AX25,'【記載例】シフト記号表（勤務時間帯）'!$C$6:$L$47,10,FALSE))</f>
        <v>3.9999999999999991</v>
      </c>
      <c r="AY26" s="1217" t="str">
        <f>IF(AY25="","",VLOOKUP(AY25,'【記載例】シフト記号表（勤務時間帯）'!$C$6:$L$47,10,FALSE))</f>
        <v/>
      </c>
      <c r="AZ26" s="1217" t="str">
        <f>IF(AZ25="","",VLOOKUP(AZ25,'【記載例】シフト記号表（勤務時間帯）'!$C$6:$L$47,10,FALSE))</f>
        <v/>
      </c>
      <c r="BA26" s="1217">
        <f>IF(BA25="","",VLOOKUP(BA25,'【記載例】シフト記号表（勤務時間帯）'!$C$6:$L$47,10,FALSE))</f>
        <v>3.9999999999999991</v>
      </c>
      <c r="BB26" s="1233">
        <f>IF(BB25="","",VLOOKUP(BB25,'【記載例】シフト記号表（勤務時間帯）'!$C$6:$L$47,10,FALSE))</f>
        <v>3.9999999999999991</v>
      </c>
      <c r="BC26" s="1206" t="str">
        <f>IF(BC25="","",VLOOKUP(BC25,'【記載例】シフト記号表（勤務時間帯）'!$C$6:$L$47,10,FALSE))</f>
        <v/>
      </c>
      <c r="BD26" s="1217" t="str">
        <f>IF(BD25="","",VLOOKUP(BD25,'【記載例】シフト記号表（勤務時間帯）'!$C$6:$L$47,10,FALSE))</f>
        <v/>
      </c>
      <c r="BE26" s="1217" t="str">
        <f>IF(BE25="","",VLOOKUP(BE25,'【記載例】シフト記号表（勤務時間帯）'!$C$6:$L$47,10,FALSE))</f>
        <v/>
      </c>
      <c r="BF26" s="1267">
        <f>IF($BI$3="４週",SUM(AA26:BB26),IF($BI$3="暦月",SUM(AA26:BE26),""))</f>
        <v>79.999999999999986</v>
      </c>
      <c r="BG26" s="1276"/>
      <c r="BH26" s="1285">
        <f>IF($BI$3="４週",BF26/4,IF($BI$3="暦月",(BF26/($BI$8/7)),""))</f>
        <v>19.999999999999996</v>
      </c>
      <c r="BI26" s="1276"/>
      <c r="BJ26" s="1297"/>
      <c r="BK26" s="1304"/>
      <c r="BL26" s="1304"/>
      <c r="BM26" s="1304"/>
      <c r="BN26" s="1314"/>
    </row>
    <row r="27" spans="2:66" ht="20.25" customHeight="1">
      <c r="B27" s="1040">
        <f>B25+1</f>
        <v>6</v>
      </c>
      <c r="C27" s="1048"/>
      <c r="D27" s="1055"/>
      <c r="E27" s="1060"/>
      <c r="F27" s="1066"/>
      <c r="G27" s="1077" t="s">
        <v>68</v>
      </c>
      <c r="H27" s="1088"/>
      <c r="I27" s="1095"/>
      <c r="J27" s="1100"/>
      <c r="K27" s="1095"/>
      <c r="L27" s="1100"/>
      <c r="M27" s="1109" t="s">
        <v>620</v>
      </c>
      <c r="N27" s="1123"/>
      <c r="O27" s="1129" t="s">
        <v>68</v>
      </c>
      <c r="P27" s="1145"/>
      <c r="Q27" s="1145"/>
      <c r="R27" s="1088"/>
      <c r="S27" s="1152" t="s">
        <v>147</v>
      </c>
      <c r="T27" s="1157"/>
      <c r="U27" s="1157"/>
      <c r="V27" s="1157"/>
      <c r="W27" s="1168"/>
      <c r="X27" s="1178" t="s">
        <v>1147</v>
      </c>
      <c r="Y27" s="1185"/>
      <c r="Z27" s="1196"/>
      <c r="AA27" s="1207" t="s">
        <v>627</v>
      </c>
      <c r="AB27" s="1218" t="s">
        <v>627</v>
      </c>
      <c r="AC27" s="1218" t="s">
        <v>629</v>
      </c>
      <c r="AD27" s="1218" t="s">
        <v>629</v>
      </c>
      <c r="AE27" s="1218"/>
      <c r="AF27" s="1218" t="s">
        <v>625</v>
      </c>
      <c r="AG27" s="1234"/>
      <c r="AH27" s="1207"/>
      <c r="AI27" s="1218" t="s">
        <v>627</v>
      </c>
      <c r="AJ27" s="1218" t="s">
        <v>627</v>
      </c>
      <c r="AK27" s="1218" t="s">
        <v>629</v>
      </c>
      <c r="AL27" s="1218" t="s">
        <v>629</v>
      </c>
      <c r="AM27" s="1218"/>
      <c r="AN27" s="1234" t="s">
        <v>625</v>
      </c>
      <c r="AO27" s="1207" t="s">
        <v>625</v>
      </c>
      <c r="AP27" s="1218"/>
      <c r="AQ27" s="1218" t="s">
        <v>627</v>
      </c>
      <c r="AR27" s="1218" t="s">
        <v>627</v>
      </c>
      <c r="AS27" s="1218" t="s">
        <v>629</v>
      </c>
      <c r="AT27" s="1218" t="s">
        <v>629</v>
      </c>
      <c r="AU27" s="1234"/>
      <c r="AV27" s="1207" t="s">
        <v>625</v>
      </c>
      <c r="AW27" s="1218"/>
      <c r="AX27" s="1218"/>
      <c r="AY27" s="1218" t="s">
        <v>627</v>
      </c>
      <c r="AZ27" s="1218" t="s">
        <v>627</v>
      </c>
      <c r="BA27" s="1218" t="s">
        <v>629</v>
      </c>
      <c r="BB27" s="1234" t="s">
        <v>629</v>
      </c>
      <c r="BC27" s="1207"/>
      <c r="BD27" s="1218"/>
      <c r="BE27" s="1261"/>
      <c r="BF27" s="1268"/>
      <c r="BG27" s="1277"/>
      <c r="BH27" s="1286"/>
      <c r="BI27" s="1294"/>
      <c r="BJ27" s="1298"/>
      <c r="BK27" s="1305"/>
      <c r="BL27" s="1305"/>
      <c r="BM27" s="1305"/>
      <c r="BN27" s="1315"/>
    </row>
    <row r="28" spans="2:66" ht="20.25" customHeight="1">
      <c r="B28" s="1041"/>
      <c r="C28" s="1047"/>
      <c r="D28" s="1054"/>
      <c r="E28" s="1060"/>
      <c r="F28" s="1066"/>
      <c r="G28" s="1076"/>
      <c r="H28" s="1087"/>
      <c r="I28" s="1095"/>
      <c r="J28" s="1100" t="str">
        <f>G27</f>
        <v>介護支援専門員</v>
      </c>
      <c r="K28" s="1095"/>
      <c r="L28" s="1100" t="str">
        <f>M27</f>
        <v>A</v>
      </c>
      <c r="M28" s="1108"/>
      <c r="N28" s="1122"/>
      <c r="O28" s="1128"/>
      <c r="P28" s="1144"/>
      <c r="Q28" s="1144"/>
      <c r="R28" s="1087"/>
      <c r="S28" s="1152"/>
      <c r="T28" s="1157"/>
      <c r="U28" s="1157"/>
      <c r="V28" s="1157"/>
      <c r="W28" s="1168"/>
      <c r="X28" s="1175" t="s">
        <v>1148</v>
      </c>
      <c r="Y28" s="1182"/>
      <c r="Z28" s="1193"/>
      <c r="AA28" s="1206">
        <f>IF(AA27="","",VLOOKUP(AA27,'【記載例】シフト記号表（勤務時間帯）'!$C$6:$L$47,10,FALSE))</f>
        <v>8</v>
      </c>
      <c r="AB28" s="1217">
        <f>IF(AB27="","",VLOOKUP(AB27,'【記載例】シフト記号表（勤務時間帯）'!$C$6:$L$47,10,FALSE))</f>
        <v>8</v>
      </c>
      <c r="AC28" s="1217">
        <f>IF(AC27="","",VLOOKUP(AC27,'【記載例】シフト記号表（勤務時間帯）'!$C$6:$L$47,10,FALSE))</f>
        <v>7.9999999999999982</v>
      </c>
      <c r="AD28" s="1217">
        <f>IF(AD27="","",VLOOKUP(AD27,'【記載例】シフト記号表（勤務時間帯）'!$C$6:$L$47,10,FALSE))</f>
        <v>7.9999999999999982</v>
      </c>
      <c r="AE28" s="1217" t="str">
        <f>IF(AE27="","",VLOOKUP(AE27,'【記載例】シフト記号表（勤務時間帯）'!$C$6:$L$47,10,FALSE))</f>
        <v/>
      </c>
      <c r="AF28" s="1217">
        <f>IF(AF27="","",VLOOKUP(AF27,'【記載例】シフト記号表（勤務時間帯）'!$C$6:$L$47,10,FALSE))</f>
        <v>8</v>
      </c>
      <c r="AG28" s="1233" t="str">
        <f>IF(AG27="","",VLOOKUP(AG27,'【記載例】シフト記号表（勤務時間帯）'!$C$6:$L$47,10,FALSE))</f>
        <v/>
      </c>
      <c r="AH28" s="1206" t="str">
        <f>IF(AH27="","",VLOOKUP(AH27,'【記載例】シフト記号表（勤務時間帯）'!$C$6:$L$47,10,FALSE))</f>
        <v/>
      </c>
      <c r="AI28" s="1217">
        <f>IF(AI27="","",VLOOKUP(AI27,'【記載例】シフト記号表（勤務時間帯）'!$C$6:$L$47,10,FALSE))</f>
        <v>8</v>
      </c>
      <c r="AJ28" s="1217">
        <f>IF(AJ27="","",VLOOKUP(AJ27,'【記載例】シフト記号表（勤務時間帯）'!$C$6:$L$47,10,FALSE))</f>
        <v>8</v>
      </c>
      <c r="AK28" s="1217">
        <f>IF(AK27="","",VLOOKUP(AK27,'【記載例】シフト記号表（勤務時間帯）'!$C$6:$L$47,10,FALSE))</f>
        <v>7.9999999999999982</v>
      </c>
      <c r="AL28" s="1217">
        <f>IF(AL27="","",VLOOKUP(AL27,'【記載例】シフト記号表（勤務時間帯）'!$C$6:$L$47,10,FALSE))</f>
        <v>7.9999999999999982</v>
      </c>
      <c r="AM28" s="1217" t="str">
        <f>IF(AM27="","",VLOOKUP(AM27,'【記載例】シフト記号表（勤務時間帯）'!$C$6:$L$47,10,FALSE))</f>
        <v/>
      </c>
      <c r="AN28" s="1233">
        <f>IF(AN27="","",VLOOKUP(AN27,'【記載例】シフト記号表（勤務時間帯）'!$C$6:$L$47,10,FALSE))</f>
        <v>8</v>
      </c>
      <c r="AO28" s="1206">
        <f>IF(AO27="","",VLOOKUP(AO27,'【記載例】シフト記号表（勤務時間帯）'!$C$6:$L$47,10,FALSE))</f>
        <v>8</v>
      </c>
      <c r="AP28" s="1217" t="str">
        <f>IF(AP27="","",VLOOKUP(AP27,'【記載例】シフト記号表（勤務時間帯）'!$C$6:$L$47,10,FALSE))</f>
        <v/>
      </c>
      <c r="AQ28" s="1217">
        <f>IF(AQ27="","",VLOOKUP(AQ27,'【記載例】シフト記号表（勤務時間帯）'!$C$6:$L$47,10,FALSE))</f>
        <v>8</v>
      </c>
      <c r="AR28" s="1217">
        <f>IF(AR27="","",VLOOKUP(AR27,'【記載例】シフト記号表（勤務時間帯）'!$C$6:$L$47,10,FALSE))</f>
        <v>8</v>
      </c>
      <c r="AS28" s="1217">
        <f>IF(AS27="","",VLOOKUP(AS27,'【記載例】シフト記号表（勤務時間帯）'!$C$6:$L$47,10,FALSE))</f>
        <v>7.9999999999999982</v>
      </c>
      <c r="AT28" s="1217">
        <f>IF(AT27="","",VLOOKUP(AT27,'【記載例】シフト記号表（勤務時間帯）'!$C$6:$L$47,10,FALSE))</f>
        <v>7.9999999999999982</v>
      </c>
      <c r="AU28" s="1233" t="str">
        <f>IF(AU27="","",VLOOKUP(AU27,'【記載例】シフト記号表（勤務時間帯）'!$C$6:$L$47,10,FALSE))</f>
        <v/>
      </c>
      <c r="AV28" s="1206">
        <f>IF(AV27="","",VLOOKUP(AV27,'【記載例】シフト記号表（勤務時間帯）'!$C$6:$L$47,10,FALSE))</f>
        <v>8</v>
      </c>
      <c r="AW28" s="1217" t="str">
        <f>IF(AW27="","",VLOOKUP(AW27,'【記載例】シフト記号表（勤務時間帯）'!$C$6:$L$47,10,FALSE))</f>
        <v/>
      </c>
      <c r="AX28" s="1217" t="str">
        <f>IF(AX27="","",VLOOKUP(AX27,'【記載例】シフト記号表（勤務時間帯）'!$C$6:$L$47,10,FALSE))</f>
        <v/>
      </c>
      <c r="AY28" s="1217">
        <f>IF(AY27="","",VLOOKUP(AY27,'【記載例】シフト記号表（勤務時間帯）'!$C$6:$L$47,10,FALSE))</f>
        <v>8</v>
      </c>
      <c r="AZ28" s="1217">
        <f>IF(AZ27="","",VLOOKUP(AZ27,'【記載例】シフト記号表（勤務時間帯）'!$C$6:$L$47,10,FALSE))</f>
        <v>8</v>
      </c>
      <c r="BA28" s="1217">
        <f>IF(BA27="","",VLOOKUP(BA27,'【記載例】シフト記号表（勤務時間帯）'!$C$6:$L$47,10,FALSE))</f>
        <v>7.9999999999999982</v>
      </c>
      <c r="BB28" s="1233">
        <f>IF(BB27="","",VLOOKUP(BB27,'【記載例】シフト記号表（勤務時間帯）'!$C$6:$L$47,10,FALSE))</f>
        <v>7.9999999999999982</v>
      </c>
      <c r="BC28" s="1206" t="str">
        <f>IF(BC27="","",VLOOKUP(BC27,'【記載例】シフト記号表（勤務時間帯）'!$C$6:$L$47,10,FALSE))</f>
        <v/>
      </c>
      <c r="BD28" s="1217" t="str">
        <f>IF(BD27="","",VLOOKUP(BD27,'【記載例】シフト記号表（勤務時間帯）'!$C$6:$L$47,10,FALSE))</f>
        <v/>
      </c>
      <c r="BE28" s="1217" t="str">
        <f>IF(BE27="","",VLOOKUP(BE27,'【記載例】シフト記号表（勤務時間帯）'!$C$6:$L$47,10,FALSE))</f>
        <v/>
      </c>
      <c r="BF28" s="1267">
        <f>IF($BI$3="４週",SUM(AA28:BB28),IF($BI$3="暦月",SUM(AA28:BE28),""))</f>
        <v>160</v>
      </c>
      <c r="BG28" s="1276"/>
      <c r="BH28" s="1285">
        <f>IF($BI$3="４週",BF28/4,IF($BI$3="暦月",(BF28/($BI$8/7)),""))</f>
        <v>40</v>
      </c>
      <c r="BI28" s="1276"/>
      <c r="BJ28" s="1297"/>
      <c r="BK28" s="1304"/>
      <c r="BL28" s="1304"/>
      <c r="BM28" s="1304"/>
      <c r="BN28" s="1314"/>
    </row>
    <row r="29" spans="2:66" ht="20.25" customHeight="1">
      <c r="B29" s="1040">
        <f>B27+1</f>
        <v>7</v>
      </c>
      <c r="C29" s="1048"/>
      <c r="D29" s="1055"/>
      <c r="E29" s="1060"/>
      <c r="F29" s="1066"/>
      <c r="G29" s="1077" t="s">
        <v>1098</v>
      </c>
      <c r="H29" s="1088"/>
      <c r="I29" s="1095"/>
      <c r="J29" s="1100"/>
      <c r="K29" s="1095"/>
      <c r="L29" s="1100"/>
      <c r="M29" s="1109" t="s">
        <v>1103</v>
      </c>
      <c r="N29" s="1123"/>
      <c r="O29" s="1129" t="s">
        <v>1108</v>
      </c>
      <c r="P29" s="1145"/>
      <c r="Q29" s="1145"/>
      <c r="R29" s="1088"/>
      <c r="S29" s="1152" t="s">
        <v>1124</v>
      </c>
      <c r="T29" s="1157"/>
      <c r="U29" s="1157"/>
      <c r="V29" s="1157"/>
      <c r="W29" s="1168"/>
      <c r="X29" s="1176" t="s">
        <v>1147</v>
      </c>
      <c r="Y29" s="1183"/>
      <c r="Z29" s="1194"/>
      <c r="AA29" s="1207" t="s">
        <v>84</v>
      </c>
      <c r="AB29" s="1218" t="s">
        <v>84</v>
      </c>
      <c r="AC29" s="1218" t="s">
        <v>84</v>
      </c>
      <c r="AD29" s="1218"/>
      <c r="AE29" s="1218"/>
      <c r="AF29" s="1218" t="s">
        <v>84</v>
      </c>
      <c r="AG29" s="1234" t="s">
        <v>84</v>
      </c>
      <c r="AH29" s="1207" t="s">
        <v>84</v>
      </c>
      <c r="AI29" s="1218" t="s">
        <v>84</v>
      </c>
      <c r="AJ29" s="1218" t="s">
        <v>84</v>
      </c>
      <c r="AK29" s="1218"/>
      <c r="AL29" s="1218"/>
      <c r="AM29" s="1218" t="s">
        <v>84</v>
      </c>
      <c r="AN29" s="1234" t="s">
        <v>84</v>
      </c>
      <c r="AO29" s="1207" t="s">
        <v>84</v>
      </c>
      <c r="AP29" s="1218" t="s">
        <v>84</v>
      </c>
      <c r="AQ29" s="1218" t="s">
        <v>84</v>
      </c>
      <c r="AR29" s="1218"/>
      <c r="AS29" s="1218"/>
      <c r="AT29" s="1218" t="s">
        <v>84</v>
      </c>
      <c r="AU29" s="1234" t="s">
        <v>84</v>
      </c>
      <c r="AV29" s="1207" t="s">
        <v>84</v>
      </c>
      <c r="AW29" s="1218" t="s">
        <v>84</v>
      </c>
      <c r="AX29" s="1218" t="s">
        <v>84</v>
      </c>
      <c r="AY29" s="1218"/>
      <c r="AZ29" s="1218"/>
      <c r="BA29" s="1218" t="s">
        <v>84</v>
      </c>
      <c r="BB29" s="1234" t="s">
        <v>84</v>
      </c>
      <c r="BC29" s="1207"/>
      <c r="BD29" s="1218"/>
      <c r="BE29" s="1261"/>
      <c r="BF29" s="1268"/>
      <c r="BG29" s="1277"/>
      <c r="BH29" s="1286"/>
      <c r="BI29" s="1294"/>
      <c r="BJ29" s="1298" t="s">
        <v>274</v>
      </c>
      <c r="BK29" s="1305"/>
      <c r="BL29" s="1305"/>
      <c r="BM29" s="1305"/>
      <c r="BN29" s="1315"/>
    </row>
    <row r="30" spans="2:66" ht="20.25" customHeight="1">
      <c r="B30" s="1041"/>
      <c r="C30" s="1047"/>
      <c r="D30" s="1054"/>
      <c r="E30" s="1060"/>
      <c r="F30" s="1066"/>
      <c r="G30" s="1076"/>
      <c r="H30" s="1087"/>
      <c r="I30" s="1095"/>
      <c r="J30" s="1100" t="str">
        <f>G29</f>
        <v>看護職員</v>
      </c>
      <c r="K30" s="1095"/>
      <c r="L30" s="1100" t="str">
        <f>M29</f>
        <v>B</v>
      </c>
      <c r="M30" s="1108"/>
      <c r="N30" s="1122"/>
      <c r="O30" s="1128"/>
      <c r="P30" s="1144"/>
      <c r="Q30" s="1144"/>
      <c r="R30" s="1087"/>
      <c r="S30" s="1152"/>
      <c r="T30" s="1157"/>
      <c r="U30" s="1157"/>
      <c r="V30" s="1157"/>
      <c r="W30" s="1168"/>
      <c r="X30" s="1175" t="s">
        <v>1148</v>
      </c>
      <c r="Y30" s="1182"/>
      <c r="Z30" s="1193"/>
      <c r="AA30" s="1206">
        <f>IF(AA29="","",VLOOKUP(AA29,'【記載例】シフト記号表（勤務時間帯）'!$C$6:$L$47,10,FALSE))</f>
        <v>3.9999999999999991</v>
      </c>
      <c r="AB30" s="1217">
        <f>IF(AB29="","",VLOOKUP(AB29,'【記載例】シフト記号表（勤務時間帯）'!$C$6:$L$47,10,FALSE))</f>
        <v>3.9999999999999991</v>
      </c>
      <c r="AC30" s="1217">
        <f>IF(AC29="","",VLOOKUP(AC29,'【記載例】シフト記号表（勤務時間帯）'!$C$6:$L$47,10,FALSE))</f>
        <v>3.9999999999999991</v>
      </c>
      <c r="AD30" s="1217" t="str">
        <f>IF(AD29="","",VLOOKUP(AD29,'【記載例】シフト記号表（勤務時間帯）'!$C$6:$L$47,10,FALSE))</f>
        <v/>
      </c>
      <c r="AE30" s="1217" t="str">
        <f>IF(AE29="","",VLOOKUP(AE29,'【記載例】シフト記号表（勤務時間帯）'!$C$6:$L$47,10,FALSE))</f>
        <v/>
      </c>
      <c r="AF30" s="1217">
        <f>IF(AF29="","",VLOOKUP(AF29,'【記載例】シフト記号表（勤務時間帯）'!$C$6:$L$47,10,FALSE))</f>
        <v>3.9999999999999991</v>
      </c>
      <c r="AG30" s="1233">
        <f>IF(AG29="","",VLOOKUP(AG29,'【記載例】シフト記号表（勤務時間帯）'!$C$6:$L$47,10,FALSE))</f>
        <v>3.9999999999999991</v>
      </c>
      <c r="AH30" s="1206">
        <f>IF(AH29="","",VLOOKUP(AH29,'【記載例】シフト記号表（勤務時間帯）'!$C$6:$L$47,10,FALSE))</f>
        <v>3.9999999999999991</v>
      </c>
      <c r="AI30" s="1217">
        <f>IF(AI29="","",VLOOKUP(AI29,'【記載例】シフト記号表（勤務時間帯）'!$C$6:$L$47,10,FALSE))</f>
        <v>3.9999999999999991</v>
      </c>
      <c r="AJ30" s="1217">
        <f>IF(AJ29="","",VLOOKUP(AJ29,'【記載例】シフト記号表（勤務時間帯）'!$C$6:$L$47,10,FALSE))</f>
        <v>3.9999999999999991</v>
      </c>
      <c r="AK30" s="1217" t="str">
        <f>IF(AK29="","",VLOOKUP(AK29,'【記載例】シフト記号表（勤務時間帯）'!$C$6:$L$47,10,FALSE))</f>
        <v/>
      </c>
      <c r="AL30" s="1217" t="str">
        <f>IF(AL29="","",VLOOKUP(AL29,'【記載例】シフト記号表（勤務時間帯）'!$C$6:$L$47,10,FALSE))</f>
        <v/>
      </c>
      <c r="AM30" s="1217">
        <f>IF(AM29="","",VLOOKUP(AM29,'【記載例】シフト記号表（勤務時間帯）'!$C$6:$L$47,10,FALSE))</f>
        <v>3.9999999999999991</v>
      </c>
      <c r="AN30" s="1233">
        <f>IF(AN29="","",VLOOKUP(AN29,'【記載例】シフト記号表（勤務時間帯）'!$C$6:$L$47,10,FALSE))</f>
        <v>3.9999999999999991</v>
      </c>
      <c r="AO30" s="1206">
        <f>IF(AO29="","",VLOOKUP(AO29,'【記載例】シフト記号表（勤務時間帯）'!$C$6:$L$47,10,FALSE))</f>
        <v>3.9999999999999991</v>
      </c>
      <c r="AP30" s="1217">
        <f>IF(AP29="","",VLOOKUP(AP29,'【記載例】シフト記号表（勤務時間帯）'!$C$6:$L$47,10,FALSE))</f>
        <v>3.9999999999999991</v>
      </c>
      <c r="AQ30" s="1217">
        <f>IF(AQ29="","",VLOOKUP(AQ29,'【記載例】シフト記号表（勤務時間帯）'!$C$6:$L$47,10,FALSE))</f>
        <v>3.9999999999999991</v>
      </c>
      <c r="AR30" s="1217" t="str">
        <f>IF(AR29="","",VLOOKUP(AR29,'【記載例】シフト記号表（勤務時間帯）'!$C$6:$L$47,10,FALSE))</f>
        <v/>
      </c>
      <c r="AS30" s="1217" t="str">
        <f>IF(AS29="","",VLOOKUP(AS29,'【記載例】シフト記号表（勤務時間帯）'!$C$6:$L$47,10,FALSE))</f>
        <v/>
      </c>
      <c r="AT30" s="1217">
        <f>IF(AT29="","",VLOOKUP(AT29,'【記載例】シフト記号表（勤務時間帯）'!$C$6:$L$47,10,FALSE))</f>
        <v>3.9999999999999991</v>
      </c>
      <c r="AU30" s="1233">
        <f>IF(AU29="","",VLOOKUP(AU29,'【記載例】シフト記号表（勤務時間帯）'!$C$6:$L$47,10,FALSE))</f>
        <v>3.9999999999999991</v>
      </c>
      <c r="AV30" s="1206">
        <f>IF(AV29="","",VLOOKUP(AV29,'【記載例】シフト記号表（勤務時間帯）'!$C$6:$L$47,10,FALSE))</f>
        <v>3.9999999999999991</v>
      </c>
      <c r="AW30" s="1217">
        <f>IF(AW29="","",VLOOKUP(AW29,'【記載例】シフト記号表（勤務時間帯）'!$C$6:$L$47,10,FALSE))</f>
        <v>3.9999999999999991</v>
      </c>
      <c r="AX30" s="1217">
        <f>IF(AX29="","",VLOOKUP(AX29,'【記載例】シフト記号表（勤務時間帯）'!$C$6:$L$47,10,FALSE))</f>
        <v>3.9999999999999991</v>
      </c>
      <c r="AY30" s="1217" t="str">
        <f>IF(AY29="","",VLOOKUP(AY29,'【記載例】シフト記号表（勤務時間帯）'!$C$6:$L$47,10,FALSE))</f>
        <v/>
      </c>
      <c r="AZ30" s="1217" t="str">
        <f>IF(AZ29="","",VLOOKUP(AZ29,'【記載例】シフト記号表（勤務時間帯）'!$C$6:$L$47,10,FALSE))</f>
        <v/>
      </c>
      <c r="BA30" s="1217">
        <f>IF(BA29="","",VLOOKUP(BA29,'【記載例】シフト記号表（勤務時間帯）'!$C$6:$L$47,10,FALSE))</f>
        <v>3.9999999999999991</v>
      </c>
      <c r="BB30" s="1233">
        <f>IF(BB29="","",VLOOKUP(BB29,'【記載例】シフト記号表（勤務時間帯）'!$C$6:$L$47,10,FALSE))</f>
        <v>3.9999999999999991</v>
      </c>
      <c r="BC30" s="1206" t="str">
        <f>IF(BC29="","",VLOOKUP(BC29,'【記載例】シフト記号表（勤務時間帯）'!$C$6:$L$47,10,FALSE))</f>
        <v/>
      </c>
      <c r="BD30" s="1217" t="str">
        <f>IF(BD29="","",VLOOKUP(BD29,'【記載例】シフト記号表（勤務時間帯）'!$C$6:$L$47,10,FALSE))</f>
        <v/>
      </c>
      <c r="BE30" s="1217" t="str">
        <f>IF(BE29="","",VLOOKUP(BE29,'【記載例】シフト記号表（勤務時間帯）'!$C$6:$L$47,10,FALSE))</f>
        <v/>
      </c>
      <c r="BF30" s="1267">
        <f>IF($BI$3="４週",SUM(AA30:BB30),IF($BI$3="暦月",SUM(AA30:BE30),""))</f>
        <v>79.999999999999986</v>
      </c>
      <c r="BG30" s="1276"/>
      <c r="BH30" s="1285">
        <f>IF($BI$3="４週",BF30/4,IF($BI$3="暦月",(BF30/($BI$8/7)),""))</f>
        <v>19.999999999999996</v>
      </c>
      <c r="BI30" s="1276"/>
      <c r="BJ30" s="1297"/>
      <c r="BK30" s="1304"/>
      <c r="BL30" s="1304"/>
      <c r="BM30" s="1304"/>
      <c r="BN30" s="1314"/>
    </row>
    <row r="31" spans="2:66" ht="20.25" customHeight="1">
      <c r="B31" s="1040">
        <f>B29+1</f>
        <v>8</v>
      </c>
      <c r="C31" s="1048"/>
      <c r="D31" s="1055"/>
      <c r="E31" s="1060"/>
      <c r="F31" s="1066"/>
      <c r="G31" s="1077" t="s">
        <v>1098</v>
      </c>
      <c r="H31" s="1088"/>
      <c r="I31" s="1095"/>
      <c r="J31" s="1100"/>
      <c r="K31" s="1095"/>
      <c r="L31" s="1100"/>
      <c r="M31" s="1109" t="s">
        <v>620</v>
      </c>
      <c r="N31" s="1123"/>
      <c r="O31" s="1129" t="s">
        <v>1108</v>
      </c>
      <c r="P31" s="1145"/>
      <c r="Q31" s="1145"/>
      <c r="R31" s="1088"/>
      <c r="S31" s="1152" t="s">
        <v>1127</v>
      </c>
      <c r="T31" s="1157"/>
      <c r="U31" s="1157"/>
      <c r="V31" s="1157"/>
      <c r="W31" s="1168"/>
      <c r="X31" s="1176" t="s">
        <v>1147</v>
      </c>
      <c r="Y31" s="1183"/>
      <c r="Z31" s="1194"/>
      <c r="AA31" s="1207"/>
      <c r="AB31" s="1218"/>
      <c r="AC31" s="1218" t="s">
        <v>627</v>
      </c>
      <c r="AD31" s="1218" t="s">
        <v>627</v>
      </c>
      <c r="AE31" s="1218" t="s">
        <v>627</v>
      </c>
      <c r="AF31" s="1218" t="s">
        <v>627</v>
      </c>
      <c r="AG31" s="1234" t="s">
        <v>627</v>
      </c>
      <c r="AH31" s="1207"/>
      <c r="AI31" s="1218"/>
      <c r="AJ31" s="1218" t="s">
        <v>627</v>
      </c>
      <c r="AK31" s="1218" t="s">
        <v>627</v>
      </c>
      <c r="AL31" s="1218" t="s">
        <v>627</v>
      </c>
      <c r="AM31" s="1218" t="s">
        <v>627</v>
      </c>
      <c r="AN31" s="1234" t="s">
        <v>627</v>
      </c>
      <c r="AO31" s="1207"/>
      <c r="AP31" s="1218"/>
      <c r="AQ31" s="1218" t="s">
        <v>627</v>
      </c>
      <c r="AR31" s="1218" t="s">
        <v>627</v>
      </c>
      <c r="AS31" s="1218" t="s">
        <v>627</v>
      </c>
      <c r="AT31" s="1218" t="s">
        <v>627</v>
      </c>
      <c r="AU31" s="1234" t="s">
        <v>627</v>
      </c>
      <c r="AV31" s="1207"/>
      <c r="AW31" s="1218"/>
      <c r="AX31" s="1218" t="s">
        <v>627</v>
      </c>
      <c r="AY31" s="1218" t="s">
        <v>627</v>
      </c>
      <c r="AZ31" s="1218" t="s">
        <v>627</v>
      </c>
      <c r="BA31" s="1218" t="s">
        <v>627</v>
      </c>
      <c r="BB31" s="1234" t="s">
        <v>627</v>
      </c>
      <c r="BC31" s="1207"/>
      <c r="BD31" s="1218"/>
      <c r="BE31" s="1261"/>
      <c r="BF31" s="1268"/>
      <c r="BG31" s="1277"/>
      <c r="BH31" s="1286"/>
      <c r="BI31" s="1294"/>
      <c r="BJ31" s="1298"/>
      <c r="BK31" s="1305"/>
      <c r="BL31" s="1305"/>
      <c r="BM31" s="1305"/>
      <c r="BN31" s="1315"/>
    </row>
    <row r="32" spans="2:66" ht="20.25" customHeight="1">
      <c r="B32" s="1041"/>
      <c r="C32" s="1047"/>
      <c r="D32" s="1054"/>
      <c r="E32" s="1060"/>
      <c r="F32" s="1066"/>
      <c r="G32" s="1076"/>
      <c r="H32" s="1087"/>
      <c r="I32" s="1095"/>
      <c r="J32" s="1100" t="str">
        <f>G31</f>
        <v>看護職員</v>
      </c>
      <c r="K32" s="1095"/>
      <c r="L32" s="1100" t="str">
        <f>M31</f>
        <v>A</v>
      </c>
      <c r="M32" s="1108"/>
      <c r="N32" s="1122"/>
      <c r="O32" s="1128"/>
      <c r="P32" s="1144"/>
      <c r="Q32" s="1144"/>
      <c r="R32" s="1087"/>
      <c r="S32" s="1152"/>
      <c r="T32" s="1157"/>
      <c r="U32" s="1157"/>
      <c r="V32" s="1157"/>
      <c r="W32" s="1168"/>
      <c r="X32" s="1175" t="s">
        <v>1148</v>
      </c>
      <c r="Y32" s="1182"/>
      <c r="Z32" s="1193"/>
      <c r="AA32" s="1206" t="str">
        <f>IF(AA31="","",VLOOKUP(AA31,'【記載例】シフト記号表（勤務時間帯）'!$C$6:$L$47,10,FALSE))</f>
        <v/>
      </c>
      <c r="AB32" s="1217" t="str">
        <f>IF(AB31="","",VLOOKUP(AB31,'【記載例】シフト記号表（勤務時間帯）'!$C$6:$L$47,10,FALSE))</f>
        <v/>
      </c>
      <c r="AC32" s="1217">
        <f>IF(AC31="","",VLOOKUP(AC31,'【記載例】シフト記号表（勤務時間帯）'!$C$6:$L$47,10,FALSE))</f>
        <v>8</v>
      </c>
      <c r="AD32" s="1217">
        <f>IF(AD31="","",VLOOKUP(AD31,'【記載例】シフト記号表（勤務時間帯）'!$C$6:$L$47,10,FALSE))</f>
        <v>8</v>
      </c>
      <c r="AE32" s="1217">
        <f>IF(AE31="","",VLOOKUP(AE31,'【記載例】シフト記号表（勤務時間帯）'!$C$6:$L$47,10,FALSE))</f>
        <v>8</v>
      </c>
      <c r="AF32" s="1217">
        <f>IF(AF31="","",VLOOKUP(AF31,'【記載例】シフト記号表（勤務時間帯）'!$C$6:$L$47,10,FALSE))</f>
        <v>8</v>
      </c>
      <c r="AG32" s="1233">
        <f>IF(AG31="","",VLOOKUP(AG31,'【記載例】シフト記号表（勤務時間帯）'!$C$6:$L$47,10,FALSE))</f>
        <v>8</v>
      </c>
      <c r="AH32" s="1206" t="str">
        <f>IF(AH31="","",VLOOKUP(AH31,'【記載例】シフト記号表（勤務時間帯）'!$C$6:$L$47,10,FALSE))</f>
        <v/>
      </c>
      <c r="AI32" s="1217" t="str">
        <f>IF(AI31="","",VLOOKUP(AI31,'【記載例】シフト記号表（勤務時間帯）'!$C$6:$L$47,10,FALSE))</f>
        <v/>
      </c>
      <c r="AJ32" s="1217">
        <f>IF(AJ31="","",VLOOKUP(AJ31,'【記載例】シフト記号表（勤務時間帯）'!$C$6:$L$47,10,FALSE))</f>
        <v>8</v>
      </c>
      <c r="AK32" s="1217">
        <f>IF(AK31="","",VLOOKUP(AK31,'【記載例】シフト記号表（勤務時間帯）'!$C$6:$L$47,10,FALSE))</f>
        <v>8</v>
      </c>
      <c r="AL32" s="1217">
        <f>IF(AL31="","",VLOOKUP(AL31,'【記載例】シフト記号表（勤務時間帯）'!$C$6:$L$47,10,FALSE))</f>
        <v>8</v>
      </c>
      <c r="AM32" s="1217">
        <f>IF(AM31="","",VLOOKUP(AM31,'【記載例】シフト記号表（勤務時間帯）'!$C$6:$L$47,10,FALSE))</f>
        <v>8</v>
      </c>
      <c r="AN32" s="1233">
        <f>IF(AN31="","",VLOOKUP(AN31,'【記載例】シフト記号表（勤務時間帯）'!$C$6:$L$47,10,FALSE))</f>
        <v>8</v>
      </c>
      <c r="AO32" s="1206" t="str">
        <f>IF(AO31="","",VLOOKUP(AO31,'【記載例】シフト記号表（勤務時間帯）'!$C$6:$L$47,10,FALSE))</f>
        <v/>
      </c>
      <c r="AP32" s="1217" t="str">
        <f>IF(AP31="","",VLOOKUP(AP31,'【記載例】シフト記号表（勤務時間帯）'!$C$6:$L$47,10,FALSE))</f>
        <v/>
      </c>
      <c r="AQ32" s="1217">
        <f>IF(AQ31="","",VLOOKUP(AQ31,'【記載例】シフト記号表（勤務時間帯）'!$C$6:$L$47,10,FALSE))</f>
        <v>8</v>
      </c>
      <c r="AR32" s="1217">
        <f>IF(AR31="","",VLOOKUP(AR31,'【記載例】シフト記号表（勤務時間帯）'!$C$6:$L$47,10,FALSE))</f>
        <v>8</v>
      </c>
      <c r="AS32" s="1217">
        <f>IF(AS31="","",VLOOKUP(AS31,'【記載例】シフト記号表（勤務時間帯）'!$C$6:$L$47,10,FALSE))</f>
        <v>8</v>
      </c>
      <c r="AT32" s="1217">
        <f>IF(AT31="","",VLOOKUP(AT31,'【記載例】シフト記号表（勤務時間帯）'!$C$6:$L$47,10,FALSE))</f>
        <v>8</v>
      </c>
      <c r="AU32" s="1233">
        <f>IF(AU31="","",VLOOKUP(AU31,'【記載例】シフト記号表（勤務時間帯）'!$C$6:$L$47,10,FALSE))</f>
        <v>8</v>
      </c>
      <c r="AV32" s="1206" t="str">
        <f>IF(AV31="","",VLOOKUP(AV31,'【記載例】シフト記号表（勤務時間帯）'!$C$6:$L$47,10,FALSE))</f>
        <v/>
      </c>
      <c r="AW32" s="1217" t="str">
        <f>IF(AW31="","",VLOOKUP(AW31,'【記載例】シフト記号表（勤務時間帯）'!$C$6:$L$47,10,FALSE))</f>
        <v/>
      </c>
      <c r="AX32" s="1217">
        <f>IF(AX31="","",VLOOKUP(AX31,'【記載例】シフト記号表（勤務時間帯）'!$C$6:$L$47,10,FALSE))</f>
        <v>8</v>
      </c>
      <c r="AY32" s="1217">
        <f>IF(AY31="","",VLOOKUP(AY31,'【記載例】シフト記号表（勤務時間帯）'!$C$6:$L$47,10,FALSE))</f>
        <v>8</v>
      </c>
      <c r="AZ32" s="1217">
        <f>IF(AZ31="","",VLOOKUP(AZ31,'【記載例】シフト記号表（勤務時間帯）'!$C$6:$L$47,10,FALSE))</f>
        <v>8</v>
      </c>
      <c r="BA32" s="1217">
        <f>IF(BA31="","",VLOOKUP(BA31,'【記載例】シフト記号表（勤務時間帯）'!$C$6:$L$47,10,FALSE))</f>
        <v>8</v>
      </c>
      <c r="BB32" s="1233">
        <f>IF(BB31="","",VLOOKUP(BB31,'【記載例】シフト記号表（勤務時間帯）'!$C$6:$L$47,10,FALSE))</f>
        <v>8</v>
      </c>
      <c r="BC32" s="1206" t="str">
        <f>IF(BC31="","",VLOOKUP(BC31,'【記載例】シフト記号表（勤務時間帯）'!$C$6:$L$47,10,FALSE))</f>
        <v/>
      </c>
      <c r="BD32" s="1217" t="str">
        <f>IF(BD31="","",VLOOKUP(BD31,'【記載例】シフト記号表（勤務時間帯）'!$C$6:$L$47,10,FALSE))</f>
        <v/>
      </c>
      <c r="BE32" s="1217" t="str">
        <f>IF(BE31="","",VLOOKUP(BE31,'【記載例】シフト記号表（勤務時間帯）'!$C$6:$L$47,10,FALSE))</f>
        <v/>
      </c>
      <c r="BF32" s="1267">
        <f>IF($BI$3="４週",SUM(AA32:BB32),IF($BI$3="暦月",SUM(AA32:BE32),""))</f>
        <v>160</v>
      </c>
      <c r="BG32" s="1276"/>
      <c r="BH32" s="1285">
        <f>IF($BI$3="４週",BF32/4,IF($BI$3="暦月",(BF32/($BI$8/7)),""))</f>
        <v>40</v>
      </c>
      <c r="BI32" s="1276"/>
      <c r="BJ32" s="1297"/>
      <c r="BK32" s="1304"/>
      <c r="BL32" s="1304"/>
      <c r="BM32" s="1304"/>
      <c r="BN32" s="1314"/>
    </row>
    <row r="33" spans="2:66" ht="20.25" customHeight="1">
      <c r="B33" s="1040">
        <f>B31+1</f>
        <v>9</v>
      </c>
      <c r="C33" s="1048"/>
      <c r="D33" s="1055"/>
      <c r="E33" s="1060"/>
      <c r="F33" s="1066"/>
      <c r="G33" s="1077" t="s">
        <v>1098</v>
      </c>
      <c r="H33" s="1088"/>
      <c r="I33" s="1095"/>
      <c r="J33" s="1100"/>
      <c r="K33" s="1095"/>
      <c r="L33" s="1100"/>
      <c r="M33" s="1109" t="s">
        <v>620</v>
      </c>
      <c r="N33" s="1123"/>
      <c r="O33" s="1129" t="s">
        <v>1108</v>
      </c>
      <c r="P33" s="1145"/>
      <c r="Q33" s="1145"/>
      <c r="R33" s="1088"/>
      <c r="S33" s="1152" t="s">
        <v>899</v>
      </c>
      <c r="T33" s="1157"/>
      <c r="U33" s="1157"/>
      <c r="V33" s="1157"/>
      <c r="W33" s="1168"/>
      <c r="X33" s="1176" t="s">
        <v>1147</v>
      </c>
      <c r="Y33" s="1183"/>
      <c r="Z33" s="1194"/>
      <c r="AA33" s="1207" t="s">
        <v>627</v>
      </c>
      <c r="AB33" s="1218" t="s">
        <v>627</v>
      </c>
      <c r="AC33" s="1218" t="s">
        <v>627</v>
      </c>
      <c r="AD33" s="1218"/>
      <c r="AE33" s="1218"/>
      <c r="AF33" s="1218" t="s">
        <v>627</v>
      </c>
      <c r="AG33" s="1234" t="s">
        <v>627</v>
      </c>
      <c r="AH33" s="1207" t="s">
        <v>627</v>
      </c>
      <c r="AI33" s="1218" t="s">
        <v>627</v>
      </c>
      <c r="AJ33" s="1218" t="s">
        <v>627</v>
      </c>
      <c r="AK33" s="1218"/>
      <c r="AL33" s="1218"/>
      <c r="AM33" s="1218" t="s">
        <v>627</v>
      </c>
      <c r="AN33" s="1234" t="s">
        <v>627</v>
      </c>
      <c r="AO33" s="1207" t="s">
        <v>627</v>
      </c>
      <c r="AP33" s="1218" t="s">
        <v>627</v>
      </c>
      <c r="AQ33" s="1218" t="s">
        <v>627</v>
      </c>
      <c r="AR33" s="1218"/>
      <c r="AS33" s="1218"/>
      <c r="AT33" s="1218" t="s">
        <v>627</v>
      </c>
      <c r="AU33" s="1234" t="s">
        <v>627</v>
      </c>
      <c r="AV33" s="1207" t="s">
        <v>627</v>
      </c>
      <c r="AW33" s="1218" t="s">
        <v>627</v>
      </c>
      <c r="AX33" s="1218" t="s">
        <v>627</v>
      </c>
      <c r="AY33" s="1218"/>
      <c r="AZ33" s="1218"/>
      <c r="BA33" s="1218" t="s">
        <v>627</v>
      </c>
      <c r="BB33" s="1234" t="s">
        <v>627</v>
      </c>
      <c r="BC33" s="1207"/>
      <c r="BD33" s="1218"/>
      <c r="BE33" s="1261"/>
      <c r="BF33" s="1268"/>
      <c r="BG33" s="1277"/>
      <c r="BH33" s="1286"/>
      <c r="BI33" s="1294"/>
      <c r="BJ33" s="1298"/>
      <c r="BK33" s="1305"/>
      <c r="BL33" s="1305"/>
      <c r="BM33" s="1305"/>
      <c r="BN33" s="1315"/>
    </row>
    <row r="34" spans="2:66" ht="20.25" customHeight="1">
      <c r="B34" s="1041"/>
      <c r="C34" s="1047"/>
      <c r="D34" s="1054"/>
      <c r="E34" s="1060"/>
      <c r="F34" s="1066"/>
      <c r="G34" s="1076"/>
      <c r="H34" s="1087"/>
      <c r="I34" s="1095"/>
      <c r="J34" s="1100" t="str">
        <f>G33</f>
        <v>看護職員</v>
      </c>
      <c r="K34" s="1095"/>
      <c r="L34" s="1100" t="str">
        <f>M33</f>
        <v>A</v>
      </c>
      <c r="M34" s="1108"/>
      <c r="N34" s="1122"/>
      <c r="O34" s="1128"/>
      <c r="P34" s="1144"/>
      <c r="Q34" s="1144"/>
      <c r="R34" s="1087"/>
      <c r="S34" s="1152"/>
      <c r="T34" s="1157"/>
      <c r="U34" s="1157"/>
      <c r="V34" s="1157"/>
      <c r="W34" s="1168"/>
      <c r="X34" s="1177" t="s">
        <v>1148</v>
      </c>
      <c r="Y34" s="1184"/>
      <c r="Z34" s="1195"/>
      <c r="AA34" s="1206">
        <f>IF(AA33="","",VLOOKUP(AA33,'【記載例】シフト記号表（勤務時間帯）'!$C$6:$L$47,10,FALSE))</f>
        <v>8</v>
      </c>
      <c r="AB34" s="1217">
        <f>IF(AB33="","",VLOOKUP(AB33,'【記載例】シフト記号表（勤務時間帯）'!$C$6:$L$47,10,FALSE))</f>
        <v>8</v>
      </c>
      <c r="AC34" s="1217">
        <f>IF(AC33="","",VLOOKUP(AC33,'【記載例】シフト記号表（勤務時間帯）'!$C$6:$L$47,10,FALSE))</f>
        <v>8</v>
      </c>
      <c r="AD34" s="1217" t="str">
        <f>IF(AD33="","",VLOOKUP(AD33,'【記載例】シフト記号表（勤務時間帯）'!$C$6:$L$47,10,FALSE))</f>
        <v/>
      </c>
      <c r="AE34" s="1217" t="str">
        <f>IF(AE33="","",VLOOKUP(AE33,'【記載例】シフト記号表（勤務時間帯）'!$C$6:$L$47,10,FALSE))</f>
        <v/>
      </c>
      <c r="AF34" s="1217">
        <f>IF(AF33="","",VLOOKUP(AF33,'【記載例】シフト記号表（勤務時間帯）'!$C$6:$L$47,10,FALSE))</f>
        <v>8</v>
      </c>
      <c r="AG34" s="1233">
        <f>IF(AG33="","",VLOOKUP(AG33,'【記載例】シフト記号表（勤務時間帯）'!$C$6:$L$47,10,FALSE))</f>
        <v>8</v>
      </c>
      <c r="AH34" s="1206">
        <f>IF(AH33="","",VLOOKUP(AH33,'【記載例】シフト記号表（勤務時間帯）'!$C$6:$L$47,10,FALSE))</f>
        <v>8</v>
      </c>
      <c r="AI34" s="1217">
        <f>IF(AI33="","",VLOOKUP(AI33,'【記載例】シフト記号表（勤務時間帯）'!$C$6:$L$47,10,FALSE))</f>
        <v>8</v>
      </c>
      <c r="AJ34" s="1217">
        <f>IF(AJ33="","",VLOOKUP(AJ33,'【記載例】シフト記号表（勤務時間帯）'!$C$6:$L$47,10,FALSE))</f>
        <v>8</v>
      </c>
      <c r="AK34" s="1217" t="str">
        <f>IF(AK33="","",VLOOKUP(AK33,'【記載例】シフト記号表（勤務時間帯）'!$C$6:$L$47,10,FALSE))</f>
        <v/>
      </c>
      <c r="AL34" s="1217" t="str">
        <f>IF(AL33="","",VLOOKUP(AL33,'【記載例】シフト記号表（勤務時間帯）'!$C$6:$L$47,10,FALSE))</f>
        <v/>
      </c>
      <c r="AM34" s="1217">
        <f>IF(AM33="","",VLOOKUP(AM33,'【記載例】シフト記号表（勤務時間帯）'!$C$6:$L$47,10,FALSE))</f>
        <v>8</v>
      </c>
      <c r="AN34" s="1233">
        <f>IF(AN33="","",VLOOKUP(AN33,'【記載例】シフト記号表（勤務時間帯）'!$C$6:$L$47,10,FALSE))</f>
        <v>8</v>
      </c>
      <c r="AO34" s="1206">
        <f>IF(AO33="","",VLOOKUP(AO33,'【記載例】シフト記号表（勤務時間帯）'!$C$6:$L$47,10,FALSE))</f>
        <v>8</v>
      </c>
      <c r="AP34" s="1217">
        <f>IF(AP33="","",VLOOKUP(AP33,'【記載例】シフト記号表（勤務時間帯）'!$C$6:$L$47,10,FALSE))</f>
        <v>8</v>
      </c>
      <c r="AQ34" s="1217">
        <f>IF(AQ33="","",VLOOKUP(AQ33,'【記載例】シフト記号表（勤務時間帯）'!$C$6:$L$47,10,FALSE))</f>
        <v>8</v>
      </c>
      <c r="AR34" s="1217" t="str">
        <f>IF(AR33="","",VLOOKUP(AR33,'【記載例】シフト記号表（勤務時間帯）'!$C$6:$L$47,10,FALSE))</f>
        <v/>
      </c>
      <c r="AS34" s="1217" t="str">
        <f>IF(AS33="","",VLOOKUP(AS33,'【記載例】シフト記号表（勤務時間帯）'!$C$6:$L$47,10,FALSE))</f>
        <v/>
      </c>
      <c r="AT34" s="1217">
        <f>IF(AT33="","",VLOOKUP(AT33,'【記載例】シフト記号表（勤務時間帯）'!$C$6:$L$47,10,FALSE))</f>
        <v>8</v>
      </c>
      <c r="AU34" s="1233">
        <f>IF(AU33="","",VLOOKUP(AU33,'【記載例】シフト記号表（勤務時間帯）'!$C$6:$L$47,10,FALSE))</f>
        <v>8</v>
      </c>
      <c r="AV34" s="1206">
        <f>IF(AV33="","",VLOOKUP(AV33,'【記載例】シフト記号表（勤務時間帯）'!$C$6:$L$47,10,FALSE))</f>
        <v>8</v>
      </c>
      <c r="AW34" s="1217">
        <f>IF(AW33="","",VLOOKUP(AW33,'【記載例】シフト記号表（勤務時間帯）'!$C$6:$L$47,10,FALSE))</f>
        <v>8</v>
      </c>
      <c r="AX34" s="1217">
        <f>IF(AX33="","",VLOOKUP(AX33,'【記載例】シフト記号表（勤務時間帯）'!$C$6:$L$47,10,FALSE))</f>
        <v>8</v>
      </c>
      <c r="AY34" s="1217" t="str">
        <f>IF(AY33="","",VLOOKUP(AY33,'【記載例】シフト記号表（勤務時間帯）'!$C$6:$L$47,10,FALSE))</f>
        <v/>
      </c>
      <c r="AZ34" s="1217" t="str">
        <f>IF(AZ33="","",VLOOKUP(AZ33,'【記載例】シフト記号表（勤務時間帯）'!$C$6:$L$47,10,FALSE))</f>
        <v/>
      </c>
      <c r="BA34" s="1217">
        <f>IF(BA33="","",VLOOKUP(BA33,'【記載例】シフト記号表（勤務時間帯）'!$C$6:$L$47,10,FALSE))</f>
        <v>8</v>
      </c>
      <c r="BB34" s="1233">
        <f>IF(BB33="","",VLOOKUP(BB33,'【記載例】シフト記号表（勤務時間帯）'!$C$6:$L$47,10,FALSE))</f>
        <v>8</v>
      </c>
      <c r="BC34" s="1206" t="str">
        <f>IF(BC33="","",VLOOKUP(BC33,'【記載例】シフト記号表（勤務時間帯）'!$C$6:$L$47,10,FALSE))</f>
        <v/>
      </c>
      <c r="BD34" s="1217" t="str">
        <f>IF(BD33="","",VLOOKUP(BD33,'【記載例】シフト記号表（勤務時間帯）'!$C$6:$L$47,10,FALSE))</f>
        <v/>
      </c>
      <c r="BE34" s="1217" t="str">
        <f>IF(BE33="","",VLOOKUP(BE33,'【記載例】シフト記号表（勤務時間帯）'!$C$6:$L$47,10,FALSE))</f>
        <v/>
      </c>
      <c r="BF34" s="1267">
        <f>IF($BI$3="４週",SUM(AA34:BB34),IF($BI$3="暦月",SUM(AA34:BE34),""))</f>
        <v>160</v>
      </c>
      <c r="BG34" s="1276"/>
      <c r="BH34" s="1285">
        <f>IF($BI$3="４週",BF34/4,IF($BI$3="暦月",(BF34/($BI$8/7)),""))</f>
        <v>40</v>
      </c>
      <c r="BI34" s="1276"/>
      <c r="BJ34" s="1297"/>
      <c r="BK34" s="1304"/>
      <c r="BL34" s="1304"/>
      <c r="BM34" s="1304"/>
      <c r="BN34" s="1314"/>
    </row>
    <row r="35" spans="2:66" ht="20.25" customHeight="1">
      <c r="B35" s="1040">
        <f>B33+1</f>
        <v>10</v>
      </c>
      <c r="C35" s="1048" t="s">
        <v>1088</v>
      </c>
      <c r="D35" s="1055" t="s">
        <v>1092</v>
      </c>
      <c r="E35" s="1060"/>
      <c r="F35" s="1066"/>
      <c r="G35" s="1077" t="s">
        <v>1099</v>
      </c>
      <c r="H35" s="1088"/>
      <c r="I35" s="1095"/>
      <c r="J35" s="1100"/>
      <c r="K35" s="1095"/>
      <c r="L35" s="1100"/>
      <c r="M35" s="1109" t="s">
        <v>620</v>
      </c>
      <c r="N35" s="1123"/>
      <c r="O35" s="1129" t="s">
        <v>1109</v>
      </c>
      <c r="P35" s="1145"/>
      <c r="Q35" s="1145"/>
      <c r="R35" s="1088"/>
      <c r="S35" s="1152" t="s">
        <v>646</v>
      </c>
      <c r="T35" s="1157"/>
      <c r="U35" s="1157"/>
      <c r="V35" s="1157"/>
      <c r="W35" s="1168"/>
      <c r="X35" s="1178" t="s">
        <v>1147</v>
      </c>
      <c r="Y35" s="1185"/>
      <c r="Z35" s="1196"/>
      <c r="AA35" s="1207" t="s">
        <v>191</v>
      </c>
      <c r="AB35" s="1218" t="s">
        <v>232</v>
      </c>
      <c r="AC35" s="1218" t="s">
        <v>629</v>
      </c>
      <c r="AD35" s="1218" t="s">
        <v>629</v>
      </c>
      <c r="AE35" s="1218"/>
      <c r="AF35" s="1218" t="s">
        <v>625</v>
      </c>
      <c r="AG35" s="1234"/>
      <c r="AH35" s="1207"/>
      <c r="AI35" s="1218" t="s">
        <v>191</v>
      </c>
      <c r="AJ35" s="1218" t="s">
        <v>232</v>
      </c>
      <c r="AK35" s="1218" t="s">
        <v>629</v>
      </c>
      <c r="AL35" s="1218" t="s">
        <v>629</v>
      </c>
      <c r="AM35" s="1218"/>
      <c r="AN35" s="1234" t="s">
        <v>625</v>
      </c>
      <c r="AO35" s="1207" t="s">
        <v>625</v>
      </c>
      <c r="AP35" s="1218"/>
      <c r="AQ35" s="1218" t="s">
        <v>191</v>
      </c>
      <c r="AR35" s="1218" t="s">
        <v>232</v>
      </c>
      <c r="AS35" s="1218" t="s">
        <v>629</v>
      </c>
      <c r="AT35" s="1218" t="s">
        <v>629</v>
      </c>
      <c r="AU35" s="1234"/>
      <c r="AV35" s="1207" t="s">
        <v>625</v>
      </c>
      <c r="AW35" s="1218"/>
      <c r="AX35" s="1218"/>
      <c r="AY35" s="1218" t="s">
        <v>191</v>
      </c>
      <c r="AZ35" s="1218" t="s">
        <v>232</v>
      </c>
      <c r="BA35" s="1218" t="s">
        <v>629</v>
      </c>
      <c r="BB35" s="1234" t="s">
        <v>629</v>
      </c>
      <c r="BC35" s="1207"/>
      <c r="BD35" s="1218"/>
      <c r="BE35" s="1261"/>
      <c r="BF35" s="1268"/>
      <c r="BG35" s="1277"/>
      <c r="BH35" s="1286"/>
      <c r="BI35" s="1294"/>
      <c r="BJ35" s="1298"/>
      <c r="BK35" s="1305"/>
      <c r="BL35" s="1305"/>
      <c r="BM35" s="1305"/>
      <c r="BN35" s="1315"/>
    </row>
    <row r="36" spans="2:66" ht="20.25" customHeight="1">
      <c r="B36" s="1041"/>
      <c r="C36" s="1047"/>
      <c r="D36" s="1054"/>
      <c r="E36" s="1060"/>
      <c r="F36" s="1066"/>
      <c r="G36" s="1076"/>
      <c r="H36" s="1087"/>
      <c r="I36" s="1095"/>
      <c r="J36" s="1100" t="str">
        <f>G35</f>
        <v>介護職員</v>
      </c>
      <c r="K36" s="1095"/>
      <c r="L36" s="1100" t="str">
        <f>M35</f>
        <v>A</v>
      </c>
      <c r="M36" s="1108"/>
      <c r="N36" s="1122"/>
      <c r="O36" s="1128"/>
      <c r="P36" s="1144"/>
      <c r="Q36" s="1144"/>
      <c r="R36" s="1087"/>
      <c r="S36" s="1152"/>
      <c r="T36" s="1157"/>
      <c r="U36" s="1157"/>
      <c r="V36" s="1157"/>
      <c r="W36" s="1168"/>
      <c r="X36" s="1177" t="s">
        <v>1148</v>
      </c>
      <c r="Y36" s="1184"/>
      <c r="Z36" s="1195"/>
      <c r="AA36" s="1206">
        <f>IF(AA35="","",VLOOKUP(AA35,'【記載例】シフト記号表（勤務時間帯）'!$C$6:$L$47,10,FALSE))</f>
        <v>8</v>
      </c>
      <c r="AB36" s="1217">
        <f>IF(AB35="","",VLOOKUP(AB35,'【記載例】シフト記号表（勤務時間帯）'!$C$6:$L$47,10,FALSE))</f>
        <v>8</v>
      </c>
      <c r="AC36" s="1217">
        <f>IF(AC35="","",VLOOKUP(AC35,'【記載例】シフト記号表（勤務時間帯）'!$C$6:$L$47,10,FALSE))</f>
        <v>7.9999999999999982</v>
      </c>
      <c r="AD36" s="1217">
        <f>IF(AD35="","",VLOOKUP(AD35,'【記載例】シフト記号表（勤務時間帯）'!$C$6:$L$47,10,FALSE))</f>
        <v>7.9999999999999982</v>
      </c>
      <c r="AE36" s="1217" t="str">
        <f>IF(AE35="","",VLOOKUP(AE35,'【記載例】シフト記号表（勤務時間帯）'!$C$6:$L$47,10,FALSE))</f>
        <v/>
      </c>
      <c r="AF36" s="1217">
        <f>IF(AF35="","",VLOOKUP(AF35,'【記載例】シフト記号表（勤務時間帯）'!$C$6:$L$47,10,FALSE))</f>
        <v>8</v>
      </c>
      <c r="AG36" s="1233" t="str">
        <f>IF(AG35="","",VLOOKUP(AG35,'【記載例】シフト記号表（勤務時間帯）'!$C$6:$L$47,10,FALSE))</f>
        <v/>
      </c>
      <c r="AH36" s="1206" t="str">
        <f>IF(AH35="","",VLOOKUP(AH35,'【記載例】シフト記号表（勤務時間帯）'!$C$6:$L$47,10,FALSE))</f>
        <v/>
      </c>
      <c r="AI36" s="1217">
        <f>IF(AI35="","",VLOOKUP(AI35,'【記載例】シフト記号表（勤務時間帯）'!$C$6:$L$47,10,FALSE))</f>
        <v>8</v>
      </c>
      <c r="AJ36" s="1217">
        <f>IF(AJ35="","",VLOOKUP(AJ35,'【記載例】シフト記号表（勤務時間帯）'!$C$6:$L$47,10,FALSE))</f>
        <v>8</v>
      </c>
      <c r="AK36" s="1217">
        <f>IF(AK35="","",VLOOKUP(AK35,'【記載例】シフト記号表（勤務時間帯）'!$C$6:$L$47,10,FALSE))</f>
        <v>7.9999999999999982</v>
      </c>
      <c r="AL36" s="1217">
        <f>IF(AL35="","",VLOOKUP(AL35,'【記載例】シフト記号表（勤務時間帯）'!$C$6:$L$47,10,FALSE))</f>
        <v>7.9999999999999982</v>
      </c>
      <c r="AM36" s="1217" t="str">
        <f>IF(AM35="","",VLOOKUP(AM35,'【記載例】シフト記号表（勤務時間帯）'!$C$6:$L$47,10,FALSE))</f>
        <v/>
      </c>
      <c r="AN36" s="1233">
        <f>IF(AN35="","",VLOOKUP(AN35,'【記載例】シフト記号表（勤務時間帯）'!$C$6:$L$47,10,FALSE))</f>
        <v>8</v>
      </c>
      <c r="AO36" s="1206">
        <f>IF(AO35="","",VLOOKUP(AO35,'【記載例】シフト記号表（勤務時間帯）'!$C$6:$L$47,10,FALSE))</f>
        <v>8</v>
      </c>
      <c r="AP36" s="1217" t="str">
        <f>IF(AP35="","",VLOOKUP(AP35,'【記載例】シフト記号表（勤務時間帯）'!$C$6:$L$47,10,FALSE))</f>
        <v/>
      </c>
      <c r="AQ36" s="1217">
        <f>IF(AQ35="","",VLOOKUP(AQ35,'【記載例】シフト記号表（勤務時間帯）'!$C$6:$L$47,10,FALSE))</f>
        <v>8</v>
      </c>
      <c r="AR36" s="1217">
        <f>IF(AR35="","",VLOOKUP(AR35,'【記載例】シフト記号表（勤務時間帯）'!$C$6:$L$47,10,FALSE))</f>
        <v>8</v>
      </c>
      <c r="AS36" s="1217">
        <f>IF(AS35="","",VLOOKUP(AS35,'【記載例】シフト記号表（勤務時間帯）'!$C$6:$L$47,10,FALSE))</f>
        <v>7.9999999999999982</v>
      </c>
      <c r="AT36" s="1217">
        <f>IF(AT35="","",VLOOKUP(AT35,'【記載例】シフト記号表（勤務時間帯）'!$C$6:$L$47,10,FALSE))</f>
        <v>7.9999999999999982</v>
      </c>
      <c r="AU36" s="1233" t="str">
        <f>IF(AU35="","",VLOOKUP(AU35,'【記載例】シフト記号表（勤務時間帯）'!$C$6:$L$47,10,FALSE))</f>
        <v/>
      </c>
      <c r="AV36" s="1206">
        <f>IF(AV35="","",VLOOKUP(AV35,'【記載例】シフト記号表（勤務時間帯）'!$C$6:$L$47,10,FALSE))</f>
        <v>8</v>
      </c>
      <c r="AW36" s="1217" t="str">
        <f>IF(AW35="","",VLOOKUP(AW35,'【記載例】シフト記号表（勤務時間帯）'!$C$6:$L$47,10,FALSE))</f>
        <v/>
      </c>
      <c r="AX36" s="1217" t="str">
        <f>IF(AX35="","",VLOOKUP(AX35,'【記載例】シフト記号表（勤務時間帯）'!$C$6:$L$47,10,FALSE))</f>
        <v/>
      </c>
      <c r="AY36" s="1217">
        <f>IF(AY35="","",VLOOKUP(AY35,'【記載例】シフト記号表（勤務時間帯）'!$C$6:$L$47,10,FALSE))</f>
        <v>8</v>
      </c>
      <c r="AZ36" s="1217">
        <f>IF(AZ35="","",VLOOKUP(AZ35,'【記載例】シフト記号表（勤務時間帯）'!$C$6:$L$47,10,FALSE))</f>
        <v>8</v>
      </c>
      <c r="BA36" s="1217">
        <f>IF(BA35="","",VLOOKUP(BA35,'【記載例】シフト記号表（勤務時間帯）'!$C$6:$L$47,10,FALSE))</f>
        <v>7.9999999999999982</v>
      </c>
      <c r="BB36" s="1233">
        <f>IF(BB35="","",VLOOKUP(BB35,'【記載例】シフト記号表（勤務時間帯）'!$C$6:$L$47,10,FALSE))</f>
        <v>7.9999999999999982</v>
      </c>
      <c r="BC36" s="1206" t="str">
        <f>IF(BC35="","",VLOOKUP(BC35,'【記載例】シフト記号表（勤務時間帯）'!$C$6:$L$47,10,FALSE))</f>
        <v/>
      </c>
      <c r="BD36" s="1217" t="str">
        <f>IF(BD35="","",VLOOKUP(BD35,'【記載例】シフト記号表（勤務時間帯）'!$C$6:$L$47,10,FALSE))</f>
        <v/>
      </c>
      <c r="BE36" s="1217" t="str">
        <f>IF(BE35="","",VLOOKUP(BE35,'【記載例】シフト記号表（勤務時間帯）'!$C$6:$L$47,10,FALSE))</f>
        <v/>
      </c>
      <c r="BF36" s="1267">
        <f>IF($BI$3="４週",SUM(AA36:BB36),IF($BI$3="暦月",SUM(AA36:BE36),""))</f>
        <v>160</v>
      </c>
      <c r="BG36" s="1276"/>
      <c r="BH36" s="1285">
        <f>IF($BI$3="４週",BF36/4,IF($BI$3="暦月",(BF36/($BI$8/7)),""))</f>
        <v>40</v>
      </c>
      <c r="BI36" s="1276"/>
      <c r="BJ36" s="1297"/>
      <c r="BK36" s="1304"/>
      <c r="BL36" s="1304"/>
      <c r="BM36" s="1304"/>
      <c r="BN36" s="1314"/>
    </row>
    <row r="37" spans="2:66" ht="20.25" customHeight="1">
      <c r="B37" s="1040">
        <f>B35+1</f>
        <v>11</v>
      </c>
      <c r="C37" s="1048"/>
      <c r="D37" s="1055" t="s">
        <v>1092</v>
      </c>
      <c r="E37" s="1060"/>
      <c r="F37" s="1066"/>
      <c r="G37" s="1077" t="s">
        <v>1099</v>
      </c>
      <c r="H37" s="1088"/>
      <c r="I37" s="1095"/>
      <c r="J37" s="1100"/>
      <c r="K37" s="1095"/>
      <c r="L37" s="1100"/>
      <c r="M37" s="1109" t="s">
        <v>620</v>
      </c>
      <c r="N37" s="1123"/>
      <c r="O37" s="1129" t="s">
        <v>185</v>
      </c>
      <c r="P37" s="1145"/>
      <c r="Q37" s="1145"/>
      <c r="R37" s="1088"/>
      <c r="S37" s="1152" t="s">
        <v>712</v>
      </c>
      <c r="T37" s="1157"/>
      <c r="U37" s="1157"/>
      <c r="V37" s="1157"/>
      <c r="W37" s="1168"/>
      <c r="X37" s="1178" t="s">
        <v>1147</v>
      </c>
      <c r="Y37" s="1185"/>
      <c r="Z37" s="1196"/>
      <c r="AA37" s="1207"/>
      <c r="AB37" s="1218" t="s">
        <v>191</v>
      </c>
      <c r="AC37" s="1218" t="s">
        <v>232</v>
      </c>
      <c r="AD37" s="1218" t="s">
        <v>625</v>
      </c>
      <c r="AE37" s="1218" t="s">
        <v>629</v>
      </c>
      <c r="AF37" s="1218"/>
      <c r="AG37" s="1234" t="s">
        <v>625</v>
      </c>
      <c r="AH37" s="1207" t="s">
        <v>625</v>
      </c>
      <c r="AI37" s="1218"/>
      <c r="AJ37" s="1218" t="s">
        <v>191</v>
      </c>
      <c r="AK37" s="1218" t="s">
        <v>232</v>
      </c>
      <c r="AL37" s="1218" t="s">
        <v>625</v>
      </c>
      <c r="AM37" s="1218" t="s">
        <v>629</v>
      </c>
      <c r="AN37" s="1234"/>
      <c r="AO37" s="1207" t="s">
        <v>625</v>
      </c>
      <c r="AP37" s="1218" t="s">
        <v>629</v>
      </c>
      <c r="AQ37" s="1218"/>
      <c r="AR37" s="1218" t="s">
        <v>191</v>
      </c>
      <c r="AS37" s="1218" t="s">
        <v>232</v>
      </c>
      <c r="AT37" s="1218" t="s">
        <v>625</v>
      </c>
      <c r="AU37" s="1234"/>
      <c r="AV37" s="1207"/>
      <c r="AW37" s="1218" t="s">
        <v>625</v>
      </c>
      <c r="AX37" s="1218" t="s">
        <v>629</v>
      </c>
      <c r="AY37" s="1218"/>
      <c r="AZ37" s="1218" t="s">
        <v>191</v>
      </c>
      <c r="BA37" s="1218" t="s">
        <v>232</v>
      </c>
      <c r="BB37" s="1234" t="s">
        <v>625</v>
      </c>
      <c r="BC37" s="1207"/>
      <c r="BD37" s="1218"/>
      <c r="BE37" s="1261"/>
      <c r="BF37" s="1268"/>
      <c r="BG37" s="1277"/>
      <c r="BH37" s="1286"/>
      <c r="BI37" s="1294"/>
      <c r="BJ37" s="1298"/>
      <c r="BK37" s="1305"/>
      <c r="BL37" s="1305"/>
      <c r="BM37" s="1305"/>
      <c r="BN37" s="1315"/>
    </row>
    <row r="38" spans="2:66" ht="20.25" customHeight="1">
      <c r="B38" s="1041"/>
      <c r="C38" s="1047"/>
      <c r="D38" s="1054"/>
      <c r="E38" s="1060"/>
      <c r="F38" s="1066"/>
      <c r="G38" s="1076"/>
      <c r="H38" s="1087"/>
      <c r="I38" s="1095"/>
      <c r="J38" s="1100" t="str">
        <f>G37</f>
        <v>介護職員</v>
      </c>
      <c r="K38" s="1095"/>
      <c r="L38" s="1100" t="str">
        <f>M37</f>
        <v>A</v>
      </c>
      <c r="M38" s="1108"/>
      <c r="N38" s="1122"/>
      <c r="O38" s="1128"/>
      <c r="P38" s="1144"/>
      <c r="Q38" s="1144"/>
      <c r="R38" s="1087"/>
      <c r="S38" s="1152"/>
      <c r="T38" s="1157"/>
      <c r="U38" s="1157"/>
      <c r="V38" s="1157"/>
      <c r="W38" s="1168"/>
      <c r="X38" s="1177" t="s">
        <v>1148</v>
      </c>
      <c r="Y38" s="1184"/>
      <c r="Z38" s="1195"/>
      <c r="AA38" s="1206" t="str">
        <f>IF(AA37="","",VLOOKUP(AA37,'【記載例】シフト記号表（勤務時間帯）'!$C$6:$L$47,10,FALSE))</f>
        <v/>
      </c>
      <c r="AB38" s="1217">
        <f>IF(AB37="","",VLOOKUP(AB37,'【記載例】シフト記号表（勤務時間帯）'!$C$6:$L$47,10,FALSE))</f>
        <v>8</v>
      </c>
      <c r="AC38" s="1217">
        <f>IF(AC37="","",VLOOKUP(AC37,'【記載例】シフト記号表（勤務時間帯）'!$C$6:$L$47,10,FALSE))</f>
        <v>8</v>
      </c>
      <c r="AD38" s="1217">
        <f>IF(AD37="","",VLOOKUP(AD37,'【記載例】シフト記号表（勤務時間帯）'!$C$6:$L$47,10,FALSE))</f>
        <v>8</v>
      </c>
      <c r="AE38" s="1217">
        <f>IF(AE37="","",VLOOKUP(AE37,'【記載例】シフト記号表（勤務時間帯）'!$C$6:$L$47,10,FALSE))</f>
        <v>7.9999999999999982</v>
      </c>
      <c r="AF38" s="1217" t="str">
        <f>IF(AF37="","",VLOOKUP(AF37,'【記載例】シフト記号表（勤務時間帯）'!$C$6:$L$47,10,FALSE))</f>
        <v/>
      </c>
      <c r="AG38" s="1233">
        <f>IF(AG37="","",VLOOKUP(AG37,'【記載例】シフト記号表（勤務時間帯）'!$C$6:$L$47,10,FALSE))</f>
        <v>8</v>
      </c>
      <c r="AH38" s="1206">
        <f>IF(AH37="","",VLOOKUP(AH37,'【記載例】シフト記号表（勤務時間帯）'!$C$6:$L$47,10,FALSE))</f>
        <v>8</v>
      </c>
      <c r="AI38" s="1217" t="str">
        <f>IF(AI37="","",VLOOKUP(AI37,'【記載例】シフト記号表（勤務時間帯）'!$C$6:$L$47,10,FALSE))</f>
        <v/>
      </c>
      <c r="AJ38" s="1217">
        <f>IF(AJ37="","",VLOOKUP(AJ37,'【記載例】シフト記号表（勤務時間帯）'!$C$6:$L$47,10,FALSE))</f>
        <v>8</v>
      </c>
      <c r="AK38" s="1217">
        <f>IF(AK37="","",VLOOKUP(AK37,'【記載例】シフト記号表（勤務時間帯）'!$C$6:$L$47,10,FALSE))</f>
        <v>8</v>
      </c>
      <c r="AL38" s="1217">
        <f>IF(AL37="","",VLOOKUP(AL37,'【記載例】シフト記号表（勤務時間帯）'!$C$6:$L$47,10,FALSE))</f>
        <v>8</v>
      </c>
      <c r="AM38" s="1217">
        <f>IF(AM37="","",VLOOKUP(AM37,'【記載例】シフト記号表（勤務時間帯）'!$C$6:$L$47,10,FALSE))</f>
        <v>7.9999999999999982</v>
      </c>
      <c r="AN38" s="1233" t="str">
        <f>IF(AN37="","",VLOOKUP(AN37,'【記載例】シフト記号表（勤務時間帯）'!$C$6:$L$47,10,FALSE))</f>
        <v/>
      </c>
      <c r="AO38" s="1206">
        <f>IF(AO37="","",VLOOKUP(AO37,'【記載例】シフト記号表（勤務時間帯）'!$C$6:$L$47,10,FALSE))</f>
        <v>8</v>
      </c>
      <c r="AP38" s="1217">
        <f>IF(AP37="","",VLOOKUP(AP37,'【記載例】シフト記号表（勤務時間帯）'!$C$6:$L$47,10,FALSE))</f>
        <v>7.9999999999999982</v>
      </c>
      <c r="AQ38" s="1217" t="str">
        <f>IF(AQ37="","",VLOOKUP(AQ37,'【記載例】シフト記号表（勤務時間帯）'!$C$6:$L$47,10,FALSE))</f>
        <v/>
      </c>
      <c r="AR38" s="1217">
        <f>IF(AR37="","",VLOOKUP(AR37,'【記載例】シフト記号表（勤務時間帯）'!$C$6:$L$47,10,FALSE))</f>
        <v>8</v>
      </c>
      <c r="AS38" s="1217">
        <f>IF(AS37="","",VLOOKUP(AS37,'【記載例】シフト記号表（勤務時間帯）'!$C$6:$L$47,10,FALSE))</f>
        <v>8</v>
      </c>
      <c r="AT38" s="1217">
        <f>IF(AT37="","",VLOOKUP(AT37,'【記載例】シフト記号表（勤務時間帯）'!$C$6:$L$47,10,FALSE))</f>
        <v>8</v>
      </c>
      <c r="AU38" s="1233" t="str">
        <f>IF(AU37="","",VLOOKUP(AU37,'【記載例】シフト記号表（勤務時間帯）'!$C$6:$L$47,10,FALSE))</f>
        <v/>
      </c>
      <c r="AV38" s="1206" t="str">
        <f>IF(AV37="","",VLOOKUP(AV37,'【記載例】シフト記号表（勤務時間帯）'!$C$6:$L$47,10,FALSE))</f>
        <v/>
      </c>
      <c r="AW38" s="1217">
        <f>IF(AW37="","",VLOOKUP(AW37,'【記載例】シフト記号表（勤務時間帯）'!$C$6:$L$47,10,FALSE))</f>
        <v>8</v>
      </c>
      <c r="AX38" s="1217">
        <f>IF(AX37="","",VLOOKUP(AX37,'【記載例】シフト記号表（勤務時間帯）'!$C$6:$L$47,10,FALSE))</f>
        <v>7.9999999999999982</v>
      </c>
      <c r="AY38" s="1217" t="str">
        <f>IF(AY37="","",VLOOKUP(AY37,'【記載例】シフト記号表（勤務時間帯）'!$C$6:$L$47,10,FALSE))</f>
        <v/>
      </c>
      <c r="AZ38" s="1217">
        <f>IF(AZ37="","",VLOOKUP(AZ37,'【記載例】シフト記号表（勤務時間帯）'!$C$6:$L$47,10,FALSE))</f>
        <v>8</v>
      </c>
      <c r="BA38" s="1217">
        <f>IF(BA37="","",VLOOKUP(BA37,'【記載例】シフト記号表（勤務時間帯）'!$C$6:$L$47,10,FALSE))</f>
        <v>8</v>
      </c>
      <c r="BB38" s="1233">
        <f>IF(BB37="","",VLOOKUP(BB37,'【記載例】シフト記号表（勤務時間帯）'!$C$6:$L$47,10,FALSE))</f>
        <v>8</v>
      </c>
      <c r="BC38" s="1206" t="str">
        <f>IF(BC37="","",VLOOKUP(BC37,'【記載例】シフト記号表（勤務時間帯）'!$C$6:$L$47,10,FALSE))</f>
        <v/>
      </c>
      <c r="BD38" s="1217" t="str">
        <f>IF(BD37="","",VLOOKUP(BD37,'【記載例】シフト記号表（勤務時間帯）'!$C$6:$L$47,10,FALSE))</f>
        <v/>
      </c>
      <c r="BE38" s="1217" t="str">
        <f>IF(BE37="","",VLOOKUP(BE37,'【記載例】シフト記号表（勤務時間帯）'!$C$6:$L$47,10,FALSE))</f>
        <v/>
      </c>
      <c r="BF38" s="1267">
        <f>IF($BI$3="４週",SUM(AA38:BB38),IF($BI$3="暦月",SUM(AA38:BE38),""))</f>
        <v>160</v>
      </c>
      <c r="BG38" s="1276"/>
      <c r="BH38" s="1285">
        <f>IF($BI$3="４週",BF38/4,IF($BI$3="暦月",(BF38/($BI$8/7)),""))</f>
        <v>40</v>
      </c>
      <c r="BI38" s="1276"/>
      <c r="BJ38" s="1297"/>
      <c r="BK38" s="1304"/>
      <c r="BL38" s="1304"/>
      <c r="BM38" s="1304"/>
      <c r="BN38" s="1314"/>
    </row>
    <row r="39" spans="2:66" ht="20.25" customHeight="1">
      <c r="B39" s="1040">
        <f>B37+1</f>
        <v>12</v>
      </c>
      <c r="C39" s="1048"/>
      <c r="D39" s="1055" t="s">
        <v>1092</v>
      </c>
      <c r="E39" s="1060"/>
      <c r="F39" s="1066"/>
      <c r="G39" s="1077" t="s">
        <v>1099</v>
      </c>
      <c r="H39" s="1088"/>
      <c r="I39" s="1095"/>
      <c r="J39" s="1100"/>
      <c r="K39" s="1095"/>
      <c r="L39" s="1100"/>
      <c r="M39" s="1109" t="s">
        <v>620</v>
      </c>
      <c r="N39" s="1123"/>
      <c r="O39" s="1129" t="s">
        <v>185</v>
      </c>
      <c r="P39" s="1145"/>
      <c r="Q39" s="1145"/>
      <c r="R39" s="1088"/>
      <c r="S39" s="1152" t="s">
        <v>1128</v>
      </c>
      <c r="T39" s="1157"/>
      <c r="U39" s="1157"/>
      <c r="V39" s="1157"/>
      <c r="W39" s="1168"/>
      <c r="X39" s="1178" t="s">
        <v>1147</v>
      </c>
      <c r="Y39" s="1185"/>
      <c r="Z39" s="1196"/>
      <c r="AA39" s="1207" t="s">
        <v>625</v>
      </c>
      <c r="AB39" s="1218"/>
      <c r="AC39" s="1218" t="s">
        <v>191</v>
      </c>
      <c r="AD39" s="1218" t="s">
        <v>232</v>
      </c>
      <c r="AE39" s="1218" t="s">
        <v>625</v>
      </c>
      <c r="AF39" s="1218" t="s">
        <v>629</v>
      </c>
      <c r="AG39" s="1234"/>
      <c r="AH39" s="1207" t="s">
        <v>629</v>
      </c>
      <c r="AI39" s="1218" t="s">
        <v>625</v>
      </c>
      <c r="AJ39" s="1218"/>
      <c r="AK39" s="1218" t="s">
        <v>191</v>
      </c>
      <c r="AL39" s="1218" t="s">
        <v>232</v>
      </c>
      <c r="AM39" s="1218" t="s">
        <v>625</v>
      </c>
      <c r="AN39" s="1234"/>
      <c r="AO39" s="1207" t="s">
        <v>629</v>
      </c>
      <c r="AP39" s="1218" t="s">
        <v>625</v>
      </c>
      <c r="AQ39" s="1218"/>
      <c r="AR39" s="1218"/>
      <c r="AS39" s="1218" t="s">
        <v>191</v>
      </c>
      <c r="AT39" s="1218" t="s">
        <v>232</v>
      </c>
      <c r="AU39" s="1234" t="s">
        <v>629</v>
      </c>
      <c r="AV39" s="1207" t="s">
        <v>629</v>
      </c>
      <c r="AW39" s="1218"/>
      <c r="AX39" s="1218" t="s">
        <v>625</v>
      </c>
      <c r="AY39" s="1218" t="s">
        <v>629</v>
      </c>
      <c r="AZ39" s="1218"/>
      <c r="BA39" s="1218" t="s">
        <v>191</v>
      </c>
      <c r="BB39" s="1234" t="s">
        <v>232</v>
      </c>
      <c r="BC39" s="1207"/>
      <c r="BD39" s="1218"/>
      <c r="BE39" s="1261"/>
      <c r="BF39" s="1268"/>
      <c r="BG39" s="1277"/>
      <c r="BH39" s="1286"/>
      <c r="BI39" s="1294"/>
      <c r="BJ39" s="1298"/>
      <c r="BK39" s="1305"/>
      <c r="BL39" s="1305"/>
      <c r="BM39" s="1305"/>
      <c r="BN39" s="1315"/>
    </row>
    <row r="40" spans="2:66" ht="20.25" customHeight="1">
      <c r="B40" s="1041"/>
      <c r="C40" s="1047"/>
      <c r="D40" s="1054"/>
      <c r="E40" s="1060"/>
      <c r="F40" s="1066"/>
      <c r="G40" s="1076"/>
      <c r="H40" s="1087"/>
      <c r="I40" s="1095"/>
      <c r="J40" s="1100" t="str">
        <f>G39</f>
        <v>介護職員</v>
      </c>
      <c r="K40" s="1095"/>
      <c r="L40" s="1100" t="str">
        <f>M39</f>
        <v>A</v>
      </c>
      <c r="M40" s="1108"/>
      <c r="N40" s="1122"/>
      <c r="O40" s="1128"/>
      <c r="P40" s="1144"/>
      <c r="Q40" s="1144"/>
      <c r="R40" s="1087"/>
      <c r="S40" s="1152"/>
      <c r="T40" s="1157"/>
      <c r="U40" s="1157"/>
      <c r="V40" s="1157"/>
      <c r="W40" s="1168"/>
      <c r="X40" s="1177" t="s">
        <v>1148</v>
      </c>
      <c r="Y40" s="1184"/>
      <c r="Z40" s="1195"/>
      <c r="AA40" s="1206">
        <f>IF(AA39="","",VLOOKUP(AA39,'【記載例】シフト記号表（勤務時間帯）'!$C$6:$L$47,10,FALSE))</f>
        <v>8</v>
      </c>
      <c r="AB40" s="1217" t="str">
        <f>IF(AB39="","",VLOOKUP(AB39,'【記載例】シフト記号表（勤務時間帯）'!$C$6:$L$47,10,FALSE))</f>
        <v/>
      </c>
      <c r="AC40" s="1217">
        <f>IF(AC39="","",VLOOKUP(AC39,'【記載例】シフト記号表（勤務時間帯）'!$C$6:$L$47,10,FALSE))</f>
        <v>8</v>
      </c>
      <c r="AD40" s="1217">
        <f>IF(AD39="","",VLOOKUP(AD39,'【記載例】シフト記号表（勤務時間帯）'!$C$6:$L$47,10,FALSE))</f>
        <v>8</v>
      </c>
      <c r="AE40" s="1217">
        <f>IF(AE39="","",VLOOKUP(AE39,'【記載例】シフト記号表（勤務時間帯）'!$C$6:$L$47,10,FALSE))</f>
        <v>8</v>
      </c>
      <c r="AF40" s="1217">
        <f>IF(AF39="","",VLOOKUP(AF39,'【記載例】シフト記号表（勤務時間帯）'!$C$6:$L$47,10,FALSE))</f>
        <v>7.9999999999999982</v>
      </c>
      <c r="AG40" s="1233" t="str">
        <f>IF(AG39="","",VLOOKUP(AG39,'【記載例】シフト記号表（勤務時間帯）'!$C$6:$L$47,10,FALSE))</f>
        <v/>
      </c>
      <c r="AH40" s="1206">
        <f>IF(AH39="","",VLOOKUP(AH39,'【記載例】シフト記号表（勤務時間帯）'!$C$6:$L$47,10,FALSE))</f>
        <v>7.9999999999999982</v>
      </c>
      <c r="AI40" s="1217">
        <f>IF(AI39="","",VLOOKUP(AI39,'【記載例】シフト記号表（勤務時間帯）'!$C$6:$L$47,10,FALSE))</f>
        <v>8</v>
      </c>
      <c r="AJ40" s="1217" t="str">
        <f>IF(AJ39="","",VLOOKUP(AJ39,'【記載例】シフト記号表（勤務時間帯）'!$C$6:$L$47,10,FALSE))</f>
        <v/>
      </c>
      <c r="AK40" s="1217">
        <f>IF(AK39="","",VLOOKUP(AK39,'【記載例】シフト記号表（勤務時間帯）'!$C$6:$L$47,10,FALSE))</f>
        <v>8</v>
      </c>
      <c r="AL40" s="1217">
        <f>IF(AL39="","",VLOOKUP(AL39,'【記載例】シフト記号表（勤務時間帯）'!$C$6:$L$47,10,FALSE))</f>
        <v>8</v>
      </c>
      <c r="AM40" s="1217">
        <f>IF(AM39="","",VLOOKUP(AM39,'【記載例】シフト記号表（勤務時間帯）'!$C$6:$L$47,10,FALSE))</f>
        <v>8</v>
      </c>
      <c r="AN40" s="1233" t="str">
        <f>IF(AN39="","",VLOOKUP(AN39,'【記載例】シフト記号表（勤務時間帯）'!$C$6:$L$47,10,FALSE))</f>
        <v/>
      </c>
      <c r="AO40" s="1206">
        <f>IF(AO39="","",VLOOKUP(AO39,'【記載例】シフト記号表（勤務時間帯）'!$C$6:$L$47,10,FALSE))</f>
        <v>7.9999999999999982</v>
      </c>
      <c r="AP40" s="1217">
        <f>IF(AP39="","",VLOOKUP(AP39,'【記載例】シフト記号表（勤務時間帯）'!$C$6:$L$47,10,FALSE))</f>
        <v>8</v>
      </c>
      <c r="AQ40" s="1217" t="str">
        <f>IF(AQ39="","",VLOOKUP(AQ39,'【記載例】シフト記号表（勤務時間帯）'!$C$6:$L$47,10,FALSE))</f>
        <v/>
      </c>
      <c r="AR40" s="1217" t="str">
        <f>IF(AR39="","",VLOOKUP(AR39,'【記載例】シフト記号表（勤務時間帯）'!$C$6:$L$47,10,FALSE))</f>
        <v/>
      </c>
      <c r="AS40" s="1217">
        <f>IF(AS39="","",VLOOKUP(AS39,'【記載例】シフト記号表（勤務時間帯）'!$C$6:$L$47,10,FALSE))</f>
        <v>8</v>
      </c>
      <c r="AT40" s="1217">
        <f>IF(AT39="","",VLOOKUP(AT39,'【記載例】シフト記号表（勤務時間帯）'!$C$6:$L$47,10,FALSE))</f>
        <v>8</v>
      </c>
      <c r="AU40" s="1233">
        <f>IF(AU39="","",VLOOKUP(AU39,'【記載例】シフト記号表（勤務時間帯）'!$C$6:$L$47,10,FALSE))</f>
        <v>7.9999999999999982</v>
      </c>
      <c r="AV40" s="1206">
        <f>IF(AV39="","",VLOOKUP(AV39,'【記載例】シフト記号表（勤務時間帯）'!$C$6:$L$47,10,FALSE))</f>
        <v>7.9999999999999982</v>
      </c>
      <c r="AW40" s="1217" t="str">
        <f>IF(AW39="","",VLOOKUP(AW39,'【記載例】シフト記号表（勤務時間帯）'!$C$6:$L$47,10,FALSE))</f>
        <v/>
      </c>
      <c r="AX40" s="1217">
        <f>IF(AX39="","",VLOOKUP(AX39,'【記載例】シフト記号表（勤務時間帯）'!$C$6:$L$47,10,FALSE))</f>
        <v>8</v>
      </c>
      <c r="AY40" s="1217">
        <f>IF(AY39="","",VLOOKUP(AY39,'【記載例】シフト記号表（勤務時間帯）'!$C$6:$L$47,10,FALSE))</f>
        <v>7.9999999999999982</v>
      </c>
      <c r="AZ40" s="1217" t="str">
        <f>IF(AZ39="","",VLOOKUP(AZ39,'【記載例】シフト記号表（勤務時間帯）'!$C$6:$L$47,10,FALSE))</f>
        <v/>
      </c>
      <c r="BA40" s="1217">
        <f>IF(BA39="","",VLOOKUP(BA39,'【記載例】シフト記号表（勤務時間帯）'!$C$6:$L$47,10,FALSE))</f>
        <v>8</v>
      </c>
      <c r="BB40" s="1233">
        <f>IF(BB39="","",VLOOKUP(BB39,'【記載例】シフト記号表（勤務時間帯）'!$C$6:$L$47,10,FALSE))</f>
        <v>8</v>
      </c>
      <c r="BC40" s="1206" t="str">
        <f>IF(BC39="","",VLOOKUP(BC39,'【記載例】シフト記号表（勤務時間帯）'!$C$6:$L$47,10,FALSE))</f>
        <v/>
      </c>
      <c r="BD40" s="1217" t="str">
        <f>IF(BD39="","",VLOOKUP(BD39,'【記載例】シフト記号表（勤務時間帯）'!$C$6:$L$47,10,FALSE))</f>
        <v/>
      </c>
      <c r="BE40" s="1217" t="str">
        <f>IF(BE39="","",VLOOKUP(BE39,'【記載例】シフト記号表（勤務時間帯）'!$C$6:$L$47,10,FALSE))</f>
        <v/>
      </c>
      <c r="BF40" s="1267">
        <f>IF($BI$3="４週",SUM(AA40:BB40),IF($BI$3="暦月",SUM(AA40:BE40),""))</f>
        <v>160</v>
      </c>
      <c r="BG40" s="1276"/>
      <c r="BH40" s="1285">
        <f>IF($BI$3="４週",BF40/4,IF($BI$3="暦月",(BF40/($BI$8/7)),""))</f>
        <v>40</v>
      </c>
      <c r="BI40" s="1276"/>
      <c r="BJ40" s="1297"/>
      <c r="BK40" s="1304"/>
      <c r="BL40" s="1304"/>
      <c r="BM40" s="1304"/>
      <c r="BN40" s="1314"/>
    </row>
    <row r="41" spans="2:66" ht="20.25" customHeight="1">
      <c r="B41" s="1040">
        <f>B39+1</f>
        <v>13</v>
      </c>
      <c r="C41" s="1048"/>
      <c r="D41" s="1055" t="s">
        <v>1092</v>
      </c>
      <c r="E41" s="1060"/>
      <c r="F41" s="1066"/>
      <c r="G41" s="1077" t="s">
        <v>1099</v>
      </c>
      <c r="H41" s="1088"/>
      <c r="I41" s="1095"/>
      <c r="J41" s="1100"/>
      <c r="K41" s="1095"/>
      <c r="L41" s="1100"/>
      <c r="M41" s="1109" t="s">
        <v>620</v>
      </c>
      <c r="N41" s="1123"/>
      <c r="O41" s="1129" t="s">
        <v>185</v>
      </c>
      <c r="P41" s="1145"/>
      <c r="Q41" s="1145"/>
      <c r="R41" s="1088"/>
      <c r="S41" s="1152" t="s">
        <v>1042</v>
      </c>
      <c r="T41" s="1157"/>
      <c r="U41" s="1157"/>
      <c r="V41" s="1157"/>
      <c r="W41" s="1168"/>
      <c r="X41" s="1178" t="s">
        <v>1147</v>
      </c>
      <c r="Y41" s="1185"/>
      <c r="Z41" s="1196"/>
      <c r="AA41" s="1207" t="s">
        <v>629</v>
      </c>
      <c r="AB41" s="1218" t="s">
        <v>625</v>
      </c>
      <c r="AC41" s="1218"/>
      <c r="AD41" s="1218" t="s">
        <v>191</v>
      </c>
      <c r="AE41" s="1218" t="s">
        <v>232</v>
      </c>
      <c r="AF41" s="1218"/>
      <c r="AG41" s="1234" t="s">
        <v>629</v>
      </c>
      <c r="AH41" s="1207" t="s">
        <v>625</v>
      </c>
      <c r="AI41" s="1218" t="s">
        <v>625</v>
      </c>
      <c r="AJ41" s="1218" t="s">
        <v>629</v>
      </c>
      <c r="AK41" s="1218"/>
      <c r="AL41" s="1218" t="s">
        <v>191</v>
      </c>
      <c r="AM41" s="1218" t="s">
        <v>232</v>
      </c>
      <c r="AN41" s="1234"/>
      <c r="AO41" s="1207" t="s">
        <v>625</v>
      </c>
      <c r="AP41" s="1218"/>
      <c r="AQ41" s="1218" t="s">
        <v>625</v>
      </c>
      <c r="AR41" s="1218" t="s">
        <v>625</v>
      </c>
      <c r="AS41" s="1218"/>
      <c r="AT41" s="1218" t="s">
        <v>191</v>
      </c>
      <c r="AU41" s="1234" t="s">
        <v>232</v>
      </c>
      <c r="AV41" s="1207" t="s">
        <v>625</v>
      </c>
      <c r="AW41" s="1218" t="s">
        <v>629</v>
      </c>
      <c r="AX41" s="1218"/>
      <c r="AY41" s="1218" t="s">
        <v>625</v>
      </c>
      <c r="AZ41" s="1218" t="s">
        <v>625</v>
      </c>
      <c r="BA41" s="1218"/>
      <c r="BB41" s="1234" t="s">
        <v>191</v>
      </c>
      <c r="BC41" s="1207"/>
      <c r="BD41" s="1218"/>
      <c r="BE41" s="1261"/>
      <c r="BF41" s="1268"/>
      <c r="BG41" s="1277"/>
      <c r="BH41" s="1286"/>
      <c r="BI41" s="1294"/>
      <c r="BJ41" s="1298"/>
      <c r="BK41" s="1305"/>
      <c r="BL41" s="1305"/>
      <c r="BM41" s="1305"/>
      <c r="BN41" s="1315"/>
    </row>
    <row r="42" spans="2:66" ht="20.25" customHeight="1">
      <c r="B42" s="1041"/>
      <c r="C42" s="1047"/>
      <c r="D42" s="1054"/>
      <c r="E42" s="1060"/>
      <c r="F42" s="1066"/>
      <c r="G42" s="1076"/>
      <c r="H42" s="1087"/>
      <c r="I42" s="1095"/>
      <c r="J42" s="1100" t="str">
        <f>G41</f>
        <v>介護職員</v>
      </c>
      <c r="K42" s="1095"/>
      <c r="L42" s="1100" t="str">
        <f>M41</f>
        <v>A</v>
      </c>
      <c r="M42" s="1108"/>
      <c r="N42" s="1122"/>
      <c r="O42" s="1128"/>
      <c r="P42" s="1144"/>
      <c r="Q42" s="1144"/>
      <c r="R42" s="1087"/>
      <c r="S42" s="1152"/>
      <c r="T42" s="1157"/>
      <c r="U42" s="1157"/>
      <c r="V42" s="1157"/>
      <c r="W42" s="1168"/>
      <c r="X42" s="1177" t="s">
        <v>1148</v>
      </c>
      <c r="Y42" s="1184"/>
      <c r="Z42" s="1195"/>
      <c r="AA42" s="1206">
        <f>IF(AA41="","",VLOOKUP(AA41,'【記載例】シフト記号表（勤務時間帯）'!$C$6:$L$47,10,FALSE))</f>
        <v>7.9999999999999982</v>
      </c>
      <c r="AB42" s="1217">
        <f>IF(AB41="","",VLOOKUP(AB41,'【記載例】シフト記号表（勤務時間帯）'!$C$6:$L$47,10,FALSE))</f>
        <v>8</v>
      </c>
      <c r="AC42" s="1217" t="str">
        <f>IF(AC41="","",VLOOKUP(AC41,'【記載例】シフト記号表（勤務時間帯）'!$C$6:$L$47,10,FALSE))</f>
        <v/>
      </c>
      <c r="AD42" s="1217">
        <f>IF(AD41="","",VLOOKUP(AD41,'【記載例】シフト記号表（勤務時間帯）'!$C$6:$L$47,10,FALSE))</f>
        <v>8</v>
      </c>
      <c r="AE42" s="1217">
        <f>IF(AE41="","",VLOOKUP(AE41,'【記載例】シフト記号表（勤務時間帯）'!$C$6:$L$47,10,FALSE))</f>
        <v>8</v>
      </c>
      <c r="AF42" s="1217" t="str">
        <f>IF(AF41="","",VLOOKUP(AF41,'【記載例】シフト記号表（勤務時間帯）'!$C$6:$L$47,10,FALSE))</f>
        <v/>
      </c>
      <c r="AG42" s="1233">
        <f>IF(AG41="","",VLOOKUP(AG41,'【記載例】シフト記号表（勤務時間帯）'!$C$6:$L$47,10,FALSE))</f>
        <v>7.9999999999999982</v>
      </c>
      <c r="AH42" s="1206">
        <f>IF(AH41="","",VLOOKUP(AH41,'【記載例】シフト記号表（勤務時間帯）'!$C$6:$L$47,10,FALSE))</f>
        <v>8</v>
      </c>
      <c r="AI42" s="1217">
        <f>IF(AI41="","",VLOOKUP(AI41,'【記載例】シフト記号表（勤務時間帯）'!$C$6:$L$47,10,FALSE))</f>
        <v>8</v>
      </c>
      <c r="AJ42" s="1217">
        <f>IF(AJ41="","",VLOOKUP(AJ41,'【記載例】シフト記号表（勤務時間帯）'!$C$6:$L$47,10,FALSE))</f>
        <v>7.9999999999999982</v>
      </c>
      <c r="AK42" s="1217" t="str">
        <f>IF(AK41="","",VLOOKUP(AK41,'【記載例】シフト記号表（勤務時間帯）'!$C$6:$L$47,10,FALSE))</f>
        <v/>
      </c>
      <c r="AL42" s="1217">
        <f>IF(AL41="","",VLOOKUP(AL41,'【記載例】シフト記号表（勤務時間帯）'!$C$6:$L$47,10,FALSE))</f>
        <v>8</v>
      </c>
      <c r="AM42" s="1217">
        <f>IF(AM41="","",VLOOKUP(AM41,'【記載例】シフト記号表（勤務時間帯）'!$C$6:$L$47,10,FALSE))</f>
        <v>8</v>
      </c>
      <c r="AN42" s="1233" t="str">
        <f>IF(AN41="","",VLOOKUP(AN41,'【記載例】シフト記号表（勤務時間帯）'!$C$6:$L$47,10,FALSE))</f>
        <v/>
      </c>
      <c r="AO42" s="1206">
        <f>IF(AO41="","",VLOOKUP(AO41,'【記載例】シフト記号表（勤務時間帯）'!$C$6:$L$47,10,FALSE))</f>
        <v>8</v>
      </c>
      <c r="AP42" s="1217" t="str">
        <f>IF(AP41="","",VLOOKUP(AP41,'【記載例】シフト記号表（勤務時間帯）'!$C$6:$L$47,10,FALSE))</f>
        <v/>
      </c>
      <c r="AQ42" s="1217">
        <f>IF(AQ41="","",VLOOKUP(AQ41,'【記載例】シフト記号表（勤務時間帯）'!$C$6:$L$47,10,FALSE))</f>
        <v>8</v>
      </c>
      <c r="AR42" s="1217">
        <f>IF(AR41="","",VLOOKUP(AR41,'【記載例】シフト記号表（勤務時間帯）'!$C$6:$L$47,10,FALSE))</f>
        <v>8</v>
      </c>
      <c r="AS42" s="1217" t="str">
        <f>IF(AS41="","",VLOOKUP(AS41,'【記載例】シフト記号表（勤務時間帯）'!$C$6:$L$47,10,FALSE))</f>
        <v/>
      </c>
      <c r="AT42" s="1217">
        <f>IF(AT41="","",VLOOKUP(AT41,'【記載例】シフト記号表（勤務時間帯）'!$C$6:$L$47,10,FALSE))</f>
        <v>8</v>
      </c>
      <c r="AU42" s="1233">
        <f>IF(AU41="","",VLOOKUP(AU41,'【記載例】シフト記号表（勤務時間帯）'!$C$6:$L$47,10,FALSE))</f>
        <v>8</v>
      </c>
      <c r="AV42" s="1206">
        <f>IF(AV41="","",VLOOKUP(AV41,'【記載例】シフト記号表（勤務時間帯）'!$C$6:$L$47,10,FALSE))</f>
        <v>8</v>
      </c>
      <c r="AW42" s="1217">
        <f>IF(AW41="","",VLOOKUP(AW41,'【記載例】シフト記号表（勤務時間帯）'!$C$6:$L$47,10,FALSE))</f>
        <v>7.9999999999999982</v>
      </c>
      <c r="AX42" s="1217" t="str">
        <f>IF(AX41="","",VLOOKUP(AX41,'【記載例】シフト記号表（勤務時間帯）'!$C$6:$L$47,10,FALSE))</f>
        <v/>
      </c>
      <c r="AY42" s="1217">
        <f>IF(AY41="","",VLOOKUP(AY41,'【記載例】シフト記号表（勤務時間帯）'!$C$6:$L$47,10,FALSE))</f>
        <v>8</v>
      </c>
      <c r="AZ42" s="1217">
        <f>IF(AZ41="","",VLOOKUP(AZ41,'【記載例】シフト記号表（勤務時間帯）'!$C$6:$L$47,10,FALSE))</f>
        <v>8</v>
      </c>
      <c r="BA42" s="1217" t="str">
        <f>IF(BA41="","",VLOOKUP(BA41,'【記載例】シフト記号表（勤務時間帯）'!$C$6:$L$47,10,FALSE))</f>
        <v/>
      </c>
      <c r="BB42" s="1233">
        <f>IF(BB41="","",VLOOKUP(BB41,'【記載例】シフト記号表（勤務時間帯）'!$C$6:$L$47,10,FALSE))</f>
        <v>8</v>
      </c>
      <c r="BC42" s="1206" t="str">
        <f>IF(BC41="","",VLOOKUP(BC41,'【記載例】シフト記号表（勤務時間帯）'!$C$6:$L$47,10,FALSE))</f>
        <v/>
      </c>
      <c r="BD42" s="1217" t="str">
        <f>IF(BD41="","",VLOOKUP(BD41,'【記載例】シフト記号表（勤務時間帯）'!$C$6:$L$47,10,FALSE))</f>
        <v/>
      </c>
      <c r="BE42" s="1217" t="str">
        <f>IF(BE41="","",VLOOKUP(BE41,'【記載例】シフト記号表（勤務時間帯）'!$C$6:$L$47,10,FALSE))</f>
        <v/>
      </c>
      <c r="BF42" s="1267">
        <f>IF($BI$3="４週",SUM(AA42:BB42),IF($BI$3="暦月",SUM(AA42:BE42),""))</f>
        <v>160</v>
      </c>
      <c r="BG42" s="1276"/>
      <c r="BH42" s="1285">
        <f>IF($BI$3="４週",BF42/4,IF($BI$3="暦月",(BF42/($BI$8/7)),""))</f>
        <v>40</v>
      </c>
      <c r="BI42" s="1276"/>
      <c r="BJ42" s="1297"/>
      <c r="BK42" s="1304"/>
      <c r="BL42" s="1304"/>
      <c r="BM42" s="1304"/>
      <c r="BN42" s="1314"/>
    </row>
    <row r="43" spans="2:66" ht="20.25" customHeight="1">
      <c r="B43" s="1040">
        <f>B41+1</f>
        <v>14</v>
      </c>
      <c r="C43" s="1048"/>
      <c r="D43" s="1055" t="s">
        <v>1092</v>
      </c>
      <c r="E43" s="1060"/>
      <c r="F43" s="1066"/>
      <c r="G43" s="1077" t="s">
        <v>1099</v>
      </c>
      <c r="H43" s="1088"/>
      <c r="I43" s="1095"/>
      <c r="J43" s="1100"/>
      <c r="K43" s="1095"/>
      <c r="L43" s="1100"/>
      <c r="M43" s="1109" t="s">
        <v>1100</v>
      </c>
      <c r="N43" s="1123"/>
      <c r="O43" s="1129" t="s">
        <v>185</v>
      </c>
      <c r="P43" s="1145"/>
      <c r="Q43" s="1145"/>
      <c r="R43" s="1088"/>
      <c r="S43" s="1152" t="s">
        <v>1129</v>
      </c>
      <c r="T43" s="1157"/>
      <c r="U43" s="1157"/>
      <c r="V43" s="1157"/>
      <c r="W43" s="1168"/>
      <c r="X43" s="1178" t="s">
        <v>1147</v>
      </c>
      <c r="Y43" s="1185"/>
      <c r="Z43" s="1196"/>
      <c r="AA43" s="1207"/>
      <c r="AB43" s="1218" t="s">
        <v>629</v>
      </c>
      <c r="AC43" s="1218" t="s">
        <v>625</v>
      </c>
      <c r="AD43" s="1218"/>
      <c r="AE43" s="1218" t="s">
        <v>625</v>
      </c>
      <c r="AF43" s="1218" t="s">
        <v>625</v>
      </c>
      <c r="AG43" s="1234"/>
      <c r="AH43" s="1207"/>
      <c r="AI43" s="1218" t="s">
        <v>629</v>
      </c>
      <c r="AJ43" s="1218" t="s">
        <v>625</v>
      </c>
      <c r="AK43" s="1218" t="s">
        <v>625</v>
      </c>
      <c r="AL43" s="1218"/>
      <c r="AM43" s="1218"/>
      <c r="AN43" s="1234" t="s">
        <v>629</v>
      </c>
      <c r="AO43" s="1207"/>
      <c r="AP43" s="1218"/>
      <c r="AQ43" s="1218" t="s">
        <v>629</v>
      </c>
      <c r="AR43" s="1218" t="s">
        <v>629</v>
      </c>
      <c r="AS43" s="1218" t="s">
        <v>625</v>
      </c>
      <c r="AT43" s="1218"/>
      <c r="AU43" s="1234" t="s">
        <v>625</v>
      </c>
      <c r="AV43" s="1207"/>
      <c r="AW43" s="1218" t="s">
        <v>625</v>
      </c>
      <c r="AX43" s="1218" t="s">
        <v>625</v>
      </c>
      <c r="AY43" s="1218"/>
      <c r="AZ43" s="1218" t="s">
        <v>625</v>
      </c>
      <c r="BA43" s="1218" t="s">
        <v>629</v>
      </c>
      <c r="BB43" s="1234"/>
      <c r="BC43" s="1207"/>
      <c r="BD43" s="1218"/>
      <c r="BE43" s="1261"/>
      <c r="BF43" s="1268"/>
      <c r="BG43" s="1277"/>
      <c r="BH43" s="1286"/>
      <c r="BI43" s="1294"/>
      <c r="BJ43" s="1298"/>
      <c r="BK43" s="1305"/>
      <c r="BL43" s="1305"/>
      <c r="BM43" s="1305"/>
      <c r="BN43" s="1315"/>
    </row>
    <row r="44" spans="2:66" ht="20.25" customHeight="1">
      <c r="B44" s="1041"/>
      <c r="C44" s="1047"/>
      <c r="D44" s="1054"/>
      <c r="E44" s="1060"/>
      <c r="F44" s="1066"/>
      <c r="G44" s="1076"/>
      <c r="H44" s="1087"/>
      <c r="I44" s="1095"/>
      <c r="J44" s="1100" t="str">
        <f>G43</f>
        <v>介護職員</v>
      </c>
      <c r="K44" s="1095"/>
      <c r="L44" s="1100" t="str">
        <f>M43</f>
        <v>C</v>
      </c>
      <c r="M44" s="1108"/>
      <c r="N44" s="1122"/>
      <c r="O44" s="1128"/>
      <c r="P44" s="1144"/>
      <c r="Q44" s="1144"/>
      <c r="R44" s="1087"/>
      <c r="S44" s="1152"/>
      <c r="T44" s="1157"/>
      <c r="U44" s="1157"/>
      <c r="V44" s="1157"/>
      <c r="W44" s="1168"/>
      <c r="X44" s="1177" t="s">
        <v>1148</v>
      </c>
      <c r="Y44" s="1184"/>
      <c r="Z44" s="1195"/>
      <c r="AA44" s="1206" t="str">
        <f>IF(AA43="","",VLOOKUP(AA43,'【記載例】シフト記号表（勤務時間帯）'!$C$6:$L$47,10,FALSE))</f>
        <v/>
      </c>
      <c r="AB44" s="1217">
        <f>IF(AB43="","",VLOOKUP(AB43,'【記載例】シフト記号表（勤務時間帯）'!$C$6:$L$47,10,FALSE))</f>
        <v>7.9999999999999982</v>
      </c>
      <c r="AC44" s="1217">
        <f>IF(AC43="","",VLOOKUP(AC43,'【記載例】シフト記号表（勤務時間帯）'!$C$6:$L$47,10,FALSE))</f>
        <v>8</v>
      </c>
      <c r="AD44" s="1217" t="str">
        <f>IF(AD43="","",VLOOKUP(AD43,'【記載例】シフト記号表（勤務時間帯）'!$C$6:$L$47,10,FALSE))</f>
        <v/>
      </c>
      <c r="AE44" s="1217">
        <f>IF(AE43="","",VLOOKUP(AE43,'【記載例】シフト記号表（勤務時間帯）'!$C$6:$L$47,10,FALSE))</f>
        <v>8</v>
      </c>
      <c r="AF44" s="1217">
        <f>IF(AF43="","",VLOOKUP(AF43,'【記載例】シフト記号表（勤務時間帯）'!$C$6:$L$47,10,FALSE))</f>
        <v>8</v>
      </c>
      <c r="AG44" s="1233" t="str">
        <f>IF(AG43="","",VLOOKUP(AG43,'【記載例】シフト記号表（勤務時間帯）'!$C$6:$L$47,10,FALSE))</f>
        <v/>
      </c>
      <c r="AH44" s="1206" t="str">
        <f>IF(AH43="","",VLOOKUP(AH43,'【記載例】シフト記号表（勤務時間帯）'!$C$6:$L$47,10,FALSE))</f>
        <v/>
      </c>
      <c r="AI44" s="1217">
        <f>IF(AI43="","",VLOOKUP(AI43,'【記載例】シフト記号表（勤務時間帯）'!$C$6:$L$47,10,FALSE))</f>
        <v>7.9999999999999982</v>
      </c>
      <c r="AJ44" s="1217">
        <f>IF(AJ43="","",VLOOKUP(AJ43,'【記載例】シフト記号表（勤務時間帯）'!$C$6:$L$47,10,FALSE))</f>
        <v>8</v>
      </c>
      <c r="AK44" s="1217">
        <f>IF(AK43="","",VLOOKUP(AK43,'【記載例】シフト記号表（勤務時間帯）'!$C$6:$L$47,10,FALSE))</f>
        <v>8</v>
      </c>
      <c r="AL44" s="1217" t="str">
        <f>IF(AL43="","",VLOOKUP(AL43,'【記載例】シフト記号表（勤務時間帯）'!$C$6:$L$47,10,FALSE))</f>
        <v/>
      </c>
      <c r="AM44" s="1217" t="str">
        <f>IF(AM43="","",VLOOKUP(AM43,'【記載例】シフト記号表（勤務時間帯）'!$C$6:$L$47,10,FALSE))</f>
        <v/>
      </c>
      <c r="AN44" s="1233">
        <f>IF(AN43="","",VLOOKUP(AN43,'【記載例】シフト記号表（勤務時間帯）'!$C$6:$L$47,10,FALSE))</f>
        <v>7.9999999999999982</v>
      </c>
      <c r="AO44" s="1206" t="str">
        <f>IF(AO43="","",VLOOKUP(AO43,'【記載例】シフト記号表（勤務時間帯）'!$C$6:$L$47,10,FALSE))</f>
        <v/>
      </c>
      <c r="AP44" s="1217" t="str">
        <f>IF(AP43="","",VLOOKUP(AP43,'【記載例】シフト記号表（勤務時間帯）'!$C$6:$L$47,10,FALSE))</f>
        <v/>
      </c>
      <c r="AQ44" s="1217">
        <f>IF(AQ43="","",VLOOKUP(AQ43,'【記載例】シフト記号表（勤務時間帯）'!$C$6:$L$47,10,FALSE))</f>
        <v>7.9999999999999982</v>
      </c>
      <c r="AR44" s="1217">
        <f>IF(AR43="","",VLOOKUP(AR43,'【記載例】シフト記号表（勤務時間帯）'!$C$6:$L$47,10,FALSE))</f>
        <v>7.9999999999999982</v>
      </c>
      <c r="AS44" s="1217">
        <f>IF(AS43="","",VLOOKUP(AS43,'【記載例】シフト記号表（勤務時間帯）'!$C$6:$L$47,10,FALSE))</f>
        <v>8</v>
      </c>
      <c r="AT44" s="1217" t="str">
        <f>IF(AT43="","",VLOOKUP(AT43,'【記載例】シフト記号表（勤務時間帯）'!$C$6:$L$47,10,FALSE))</f>
        <v/>
      </c>
      <c r="AU44" s="1233">
        <f>IF(AU43="","",VLOOKUP(AU43,'【記載例】シフト記号表（勤務時間帯）'!$C$6:$L$47,10,FALSE))</f>
        <v>8</v>
      </c>
      <c r="AV44" s="1206" t="str">
        <f>IF(AV43="","",VLOOKUP(AV43,'【記載例】シフト記号表（勤務時間帯）'!$C$6:$L$47,10,FALSE))</f>
        <v/>
      </c>
      <c r="AW44" s="1217">
        <f>IF(AW43="","",VLOOKUP(AW43,'【記載例】シフト記号表（勤務時間帯）'!$C$6:$L$47,10,FALSE))</f>
        <v>8</v>
      </c>
      <c r="AX44" s="1217">
        <f>IF(AX43="","",VLOOKUP(AX43,'【記載例】シフト記号表（勤務時間帯）'!$C$6:$L$47,10,FALSE))</f>
        <v>8</v>
      </c>
      <c r="AY44" s="1217" t="str">
        <f>IF(AY43="","",VLOOKUP(AY43,'【記載例】シフト記号表（勤務時間帯）'!$C$6:$L$47,10,FALSE))</f>
        <v/>
      </c>
      <c r="AZ44" s="1217">
        <f>IF(AZ43="","",VLOOKUP(AZ43,'【記載例】シフト記号表（勤務時間帯）'!$C$6:$L$47,10,FALSE))</f>
        <v>8</v>
      </c>
      <c r="BA44" s="1217">
        <f>IF(BA43="","",VLOOKUP(BA43,'【記載例】シフト記号表（勤務時間帯）'!$C$6:$L$47,10,FALSE))</f>
        <v>7.9999999999999982</v>
      </c>
      <c r="BB44" s="1233" t="str">
        <f>IF(BB43="","",VLOOKUP(BB43,'【記載例】シフト記号表（勤務時間帯）'!$C$6:$L$47,10,FALSE))</f>
        <v/>
      </c>
      <c r="BC44" s="1206" t="str">
        <f>IF(BC43="","",VLOOKUP(BC43,'【記載例】シフト記号表（勤務時間帯）'!$C$6:$L$47,10,FALSE))</f>
        <v/>
      </c>
      <c r="BD44" s="1217" t="str">
        <f>IF(BD43="","",VLOOKUP(BD43,'【記載例】シフト記号表（勤務時間帯）'!$C$6:$L$47,10,FALSE))</f>
        <v/>
      </c>
      <c r="BE44" s="1217" t="str">
        <f>IF(BE43="","",VLOOKUP(BE43,'【記載例】シフト記号表（勤務時間帯）'!$C$6:$L$47,10,FALSE))</f>
        <v/>
      </c>
      <c r="BF44" s="1267">
        <f>IF($BI$3="４週",SUM(AA44:BB44),IF($BI$3="暦月",SUM(AA44:BE44),""))</f>
        <v>128</v>
      </c>
      <c r="BG44" s="1276"/>
      <c r="BH44" s="1285">
        <f>IF($BI$3="４週",BF44/4,IF($BI$3="暦月",(BF44/($BI$8/7)),""))</f>
        <v>32</v>
      </c>
      <c r="BI44" s="1276"/>
      <c r="BJ44" s="1297"/>
      <c r="BK44" s="1304"/>
      <c r="BL44" s="1304"/>
      <c r="BM44" s="1304"/>
      <c r="BN44" s="1314"/>
    </row>
    <row r="45" spans="2:66" ht="20.25" customHeight="1">
      <c r="B45" s="1040">
        <f>B43+1</f>
        <v>15</v>
      </c>
      <c r="C45" s="1048" t="s">
        <v>1089</v>
      </c>
      <c r="D45" s="1055" t="s">
        <v>1093</v>
      </c>
      <c r="E45" s="1060"/>
      <c r="F45" s="1066"/>
      <c r="G45" s="1077" t="s">
        <v>1099</v>
      </c>
      <c r="H45" s="1088"/>
      <c r="I45" s="1095"/>
      <c r="J45" s="1100"/>
      <c r="K45" s="1095"/>
      <c r="L45" s="1100"/>
      <c r="M45" s="1109" t="s">
        <v>620</v>
      </c>
      <c r="N45" s="1123"/>
      <c r="O45" s="1129" t="s">
        <v>1109</v>
      </c>
      <c r="P45" s="1145"/>
      <c r="Q45" s="1145"/>
      <c r="R45" s="1088"/>
      <c r="S45" s="1152" t="s">
        <v>1130</v>
      </c>
      <c r="T45" s="1157"/>
      <c r="U45" s="1157"/>
      <c r="V45" s="1157"/>
      <c r="W45" s="1168"/>
      <c r="X45" s="1178" t="s">
        <v>1147</v>
      </c>
      <c r="Y45" s="1185"/>
      <c r="Z45" s="1196"/>
      <c r="AA45" s="1207" t="s">
        <v>625</v>
      </c>
      <c r="AB45" s="1218" t="s">
        <v>625</v>
      </c>
      <c r="AC45" s="1218"/>
      <c r="AD45" s="1218"/>
      <c r="AE45" s="1218" t="s">
        <v>191</v>
      </c>
      <c r="AF45" s="1218" t="s">
        <v>232</v>
      </c>
      <c r="AG45" s="1234" t="s">
        <v>629</v>
      </c>
      <c r="AH45" s="1207" t="s">
        <v>629</v>
      </c>
      <c r="AI45" s="1218"/>
      <c r="AJ45" s="1218" t="s">
        <v>625</v>
      </c>
      <c r="AK45" s="1218" t="s">
        <v>625</v>
      </c>
      <c r="AL45" s="1218"/>
      <c r="AM45" s="1218" t="s">
        <v>191</v>
      </c>
      <c r="AN45" s="1234" t="s">
        <v>232</v>
      </c>
      <c r="AO45" s="1207" t="s">
        <v>629</v>
      </c>
      <c r="AP45" s="1218" t="s">
        <v>629</v>
      </c>
      <c r="AQ45" s="1218"/>
      <c r="AR45" s="1218" t="s">
        <v>625</v>
      </c>
      <c r="AS45" s="1218"/>
      <c r="AT45" s="1218"/>
      <c r="AU45" s="1234" t="s">
        <v>191</v>
      </c>
      <c r="AV45" s="1207" t="s">
        <v>232</v>
      </c>
      <c r="AW45" s="1218" t="s">
        <v>629</v>
      </c>
      <c r="AX45" s="1218" t="s">
        <v>629</v>
      </c>
      <c r="AY45" s="1218"/>
      <c r="AZ45" s="1218" t="s">
        <v>629</v>
      </c>
      <c r="BA45" s="1218" t="s">
        <v>625</v>
      </c>
      <c r="BB45" s="1234" t="s">
        <v>625</v>
      </c>
      <c r="BC45" s="1207"/>
      <c r="BD45" s="1218"/>
      <c r="BE45" s="1261"/>
      <c r="BF45" s="1268"/>
      <c r="BG45" s="1277"/>
      <c r="BH45" s="1286"/>
      <c r="BI45" s="1294"/>
      <c r="BJ45" s="1298"/>
      <c r="BK45" s="1305"/>
      <c r="BL45" s="1305"/>
      <c r="BM45" s="1305"/>
      <c r="BN45" s="1315"/>
    </row>
    <row r="46" spans="2:66" ht="20.25" customHeight="1">
      <c r="B46" s="1041"/>
      <c r="C46" s="1047"/>
      <c r="D46" s="1054"/>
      <c r="E46" s="1060"/>
      <c r="F46" s="1066"/>
      <c r="G46" s="1076"/>
      <c r="H46" s="1087"/>
      <c r="I46" s="1095"/>
      <c r="J46" s="1100" t="str">
        <f>G45</f>
        <v>介護職員</v>
      </c>
      <c r="K46" s="1095"/>
      <c r="L46" s="1100" t="str">
        <f>M45</f>
        <v>A</v>
      </c>
      <c r="M46" s="1108"/>
      <c r="N46" s="1122"/>
      <c r="O46" s="1128"/>
      <c r="P46" s="1144"/>
      <c r="Q46" s="1144"/>
      <c r="R46" s="1087"/>
      <c r="S46" s="1152"/>
      <c r="T46" s="1157"/>
      <c r="U46" s="1157"/>
      <c r="V46" s="1157"/>
      <c r="W46" s="1168"/>
      <c r="X46" s="1177" t="s">
        <v>1148</v>
      </c>
      <c r="Y46" s="1184"/>
      <c r="Z46" s="1195"/>
      <c r="AA46" s="1206">
        <f>IF(AA45="","",VLOOKUP(AA45,'【記載例】シフト記号表（勤務時間帯）'!$C$6:$L$47,10,FALSE))</f>
        <v>8</v>
      </c>
      <c r="AB46" s="1217">
        <f>IF(AB45="","",VLOOKUP(AB45,'【記載例】シフト記号表（勤務時間帯）'!$C$6:$L$47,10,FALSE))</f>
        <v>8</v>
      </c>
      <c r="AC46" s="1217" t="str">
        <f>IF(AC45="","",VLOOKUP(AC45,'【記載例】シフト記号表（勤務時間帯）'!$C$6:$L$47,10,FALSE))</f>
        <v/>
      </c>
      <c r="AD46" s="1217" t="str">
        <f>IF(AD45="","",VLOOKUP(AD45,'【記載例】シフト記号表（勤務時間帯）'!$C$6:$L$47,10,FALSE))</f>
        <v/>
      </c>
      <c r="AE46" s="1217">
        <f>IF(AE45="","",VLOOKUP(AE45,'【記載例】シフト記号表（勤務時間帯）'!$C$6:$L$47,10,FALSE))</f>
        <v>8</v>
      </c>
      <c r="AF46" s="1217">
        <f>IF(AF45="","",VLOOKUP(AF45,'【記載例】シフト記号表（勤務時間帯）'!$C$6:$L$47,10,FALSE))</f>
        <v>8</v>
      </c>
      <c r="AG46" s="1233">
        <f>IF(AG45="","",VLOOKUP(AG45,'【記載例】シフト記号表（勤務時間帯）'!$C$6:$L$47,10,FALSE))</f>
        <v>7.9999999999999982</v>
      </c>
      <c r="AH46" s="1206">
        <f>IF(AH45="","",VLOOKUP(AH45,'【記載例】シフト記号表（勤務時間帯）'!$C$6:$L$47,10,FALSE))</f>
        <v>7.9999999999999982</v>
      </c>
      <c r="AI46" s="1217" t="str">
        <f>IF(AI45="","",VLOOKUP(AI45,'【記載例】シフト記号表（勤務時間帯）'!$C$6:$L$47,10,FALSE))</f>
        <v/>
      </c>
      <c r="AJ46" s="1217">
        <f>IF(AJ45="","",VLOOKUP(AJ45,'【記載例】シフト記号表（勤務時間帯）'!$C$6:$L$47,10,FALSE))</f>
        <v>8</v>
      </c>
      <c r="AK46" s="1217">
        <f>IF(AK45="","",VLOOKUP(AK45,'【記載例】シフト記号表（勤務時間帯）'!$C$6:$L$47,10,FALSE))</f>
        <v>8</v>
      </c>
      <c r="AL46" s="1217" t="str">
        <f>IF(AL45="","",VLOOKUP(AL45,'【記載例】シフト記号表（勤務時間帯）'!$C$6:$L$47,10,FALSE))</f>
        <v/>
      </c>
      <c r="AM46" s="1217">
        <f>IF(AM45="","",VLOOKUP(AM45,'【記載例】シフト記号表（勤務時間帯）'!$C$6:$L$47,10,FALSE))</f>
        <v>8</v>
      </c>
      <c r="AN46" s="1233">
        <f>IF(AN45="","",VLOOKUP(AN45,'【記載例】シフト記号表（勤務時間帯）'!$C$6:$L$47,10,FALSE))</f>
        <v>8</v>
      </c>
      <c r="AO46" s="1206">
        <f>IF(AO45="","",VLOOKUP(AO45,'【記載例】シフト記号表（勤務時間帯）'!$C$6:$L$47,10,FALSE))</f>
        <v>7.9999999999999982</v>
      </c>
      <c r="AP46" s="1217">
        <f>IF(AP45="","",VLOOKUP(AP45,'【記載例】シフト記号表（勤務時間帯）'!$C$6:$L$47,10,FALSE))</f>
        <v>7.9999999999999982</v>
      </c>
      <c r="AQ46" s="1217" t="str">
        <f>IF(AQ45="","",VLOOKUP(AQ45,'【記載例】シフト記号表（勤務時間帯）'!$C$6:$L$47,10,FALSE))</f>
        <v/>
      </c>
      <c r="AR46" s="1217">
        <f>IF(AR45="","",VLOOKUP(AR45,'【記載例】シフト記号表（勤務時間帯）'!$C$6:$L$47,10,FALSE))</f>
        <v>8</v>
      </c>
      <c r="AS46" s="1217" t="str">
        <f>IF(AS45="","",VLOOKUP(AS45,'【記載例】シフト記号表（勤務時間帯）'!$C$6:$L$47,10,FALSE))</f>
        <v/>
      </c>
      <c r="AT46" s="1217" t="str">
        <f>IF(AT45="","",VLOOKUP(AT45,'【記載例】シフト記号表（勤務時間帯）'!$C$6:$L$47,10,FALSE))</f>
        <v/>
      </c>
      <c r="AU46" s="1233">
        <f>IF(AU45="","",VLOOKUP(AU45,'【記載例】シフト記号表（勤務時間帯）'!$C$6:$L$47,10,FALSE))</f>
        <v>8</v>
      </c>
      <c r="AV46" s="1206">
        <f>IF(AV45="","",VLOOKUP(AV45,'【記載例】シフト記号表（勤務時間帯）'!$C$6:$L$47,10,FALSE))</f>
        <v>8</v>
      </c>
      <c r="AW46" s="1217">
        <f>IF(AW45="","",VLOOKUP(AW45,'【記載例】シフト記号表（勤務時間帯）'!$C$6:$L$47,10,FALSE))</f>
        <v>7.9999999999999982</v>
      </c>
      <c r="AX46" s="1217">
        <f>IF(AX45="","",VLOOKUP(AX45,'【記載例】シフト記号表（勤務時間帯）'!$C$6:$L$47,10,FALSE))</f>
        <v>7.9999999999999982</v>
      </c>
      <c r="AY46" s="1217" t="str">
        <f>IF(AY45="","",VLOOKUP(AY45,'【記載例】シフト記号表（勤務時間帯）'!$C$6:$L$47,10,FALSE))</f>
        <v/>
      </c>
      <c r="AZ46" s="1217">
        <f>IF(AZ45="","",VLOOKUP(AZ45,'【記載例】シフト記号表（勤務時間帯）'!$C$6:$L$47,10,FALSE))</f>
        <v>7.9999999999999982</v>
      </c>
      <c r="BA46" s="1217">
        <f>IF(BA45="","",VLOOKUP(BA45,'【記載例】シフト記号表（勤務時間帯）'!$C$6:$L$47,10,FALSE))</f>
        <v>8</v>
      </c>
      <c r="BB46" s="1233">
        <f>IF(BB45="","",VLOOKUP(BB45,'【記載例】シフト記号表（勤務時間帯）'!$C$6:$L$47,10,FALSE))</f>
        <v>8</v>
      </c>
      <c r="BC46" s="1206" t="str">
        <f>IF(BC45="","",VLOOKUP(BC45,'【記載例】シフト記号表（勤務時間帯）'!$C$6:$L$47,10,FALSE))</f>
        <v/>
      </c>
      <c r="BD46" s="1217" t="str">
        <f>IF(BD45="","",VLOOKUP(BD45,'【記載例】シフト記号表（勤務時間帯）'!$C$6:$L$47,10,FALSE))</f>
        <v/>
      </c>
      <c r="BE46" s="1217" t="str">
        <f>IF(BE45="","",VLOOKUP(BE45,'【記載例】シフト記号表（勤務時間帯）'!$C$6:$L$47,10,FALSE))</f>
        <v/>
      </c>
      <c r="BF46" s="1267">
        <f>IF($BI$3="４週",SUM(AA46:BB46),IF($BI$3="暦月",SUM(AA46:BE46),""))</f>
        <v>160</v>
      </c>
      <c r="BG46" s="1276"/>
      <c r="BH46" s="1285">
        <f>IF($BI$3="４週",BF46/4,IF($BI$3="暦月",(BF46/($BI$8/7)),""))</f>
        <v>40</v>
      </c>
      <c r="BI46" s="1276"/>
      <c r="BJ46" s="1297"/>
      <c r="BK46" s="1304"/>
      <c r="BL46" s="1304"/>
      <c r="BM46" s="1304"/>
      <c r="BN46" s="1314"/>
    </row>
    <row r="47" spans="2:66" ht="20.25" customHeight="1">
      <c r="B47" s="1040">
        <f>B45+1</f>
        <v>16</v>
      </c>
      <c r="C47" s="1048"/>
      <c r="D47" s="1055" t="s">
        <v>1093</v>
      </c>
      <c r="E47" s="1060"/>
      <c r="F47" s="1066"/>
      <c r="G47" s="1077" t="s">
        <v>1099</v>
      </c>
      <c r="H47" s="1088"/>
      <c r="I47" s="1095"/>
      <c r="J47" s="1100"/>
      <c r="K47" s="1095"/>
      <c r="L47" s="1100"/>
      <c r="M47" s="1109" t="s">
        <v>620</v>
      </c>
      <c r="N47" s="1123"/>
      <c r="O47" s="1129" t="s">
        <v>185</v>
      </c>
      <c r="P47" s="1145"/>
      <c r="Q47" s="1145"/>
      <c r="R47" s="1088"/>
      <c r="S47" s="1152" t="s">
        <v>1131</v>
      </c>
      <c r="T47" s="1157"/>
      <c r="U47" s="1157"/>
      <c r="V47" s="1157"/>
      <c r="W47" s="1168"/>
      <c r="X47" s="1178" t="s">
        <v>1147</v>
      </c>
      <c r="Y47" s="1185"/>
      <c r="Z47" s="1196"/>
      <c r="AA47" s="1207"/>
      <c r="AB47" s="1218" t="s">
        <v>629</v>
      </c>
      <c r="AC47" s="1218" t="s">
        <v>625</v>
      </c>
      <c r="AD47" s="1218" t="s">
        <v>625</v>
      </c>
      <c r="AE47" s="1218"/>
      <c r="AF47" s="1218" t="s">
        <v>191</v>
      </c>
      <c r="AG47" s="1234" t="s">
        <v>232</v>
      </c>
      <c r="AH47" s="1207" t="s">
        <v>625</v>
      </c>
      <c r="AI47" s="1218"/>
      <c r="AJ47" s="1218" t="s">
        <v>625</v>
      </c>
      <c r="AK47" s="1218" t="s">
        <v>625</v>
      </c>
      <c r="AL47" s="1218"/>
      <c r="AM47" s="1218"/>
      <c r="AN47" s="1234" t="s">
        <v>191</v>
      </c>
      <c r="AO47" s="1207" t="s">
        <v>232</v>
      </c>
      <c r="AP47" s="1218" t="s">
        <v>625</v>
      </c>
      <c r="AQ47" s="1218" t="s">
        <v>625</v>
      </c>
      <c r="AR47" s="1218" t="s">
        <v>625</v>
      </c>
      <c r="AS47" s="1218" t="s">
        <v>629</v>
      </c>
      <c r="AT47" s="1218" t="s">
        <v>629</v>
      </c>
      <c r="AU47" s="1234"/>
      <c r="AV47" s="1207" t="s">
        <v>191</v>
      </c>
      <c r="AW47" s="1218" t="s">
        <v>232</v>
      </c>
      <c r="AX47" s="1218" t="s">
        <v>629</v>
      </c>
      <c r="AY47" s="1218" t="s">
        <v>625</v>
      </c>
      <c r="AZ47" s="1218"/>
      <c r="BA47" s="1218"/>
      <c r="BB47" s="1234" t="s">
        <v>629</v>
      </c>
      <c r="BC47" s="1207"/>
      <c r="BD47" s="1218"/>
      <c r="BE47" s="1261"/>
      <c r="BF47" s="1268"/>
      <c r="BG47" s="1277"/>
      <c r="BH47" s="1286"/>
      <c r="BI47" s="1294"/>
      <c r="BJ47" s="1298"/>
      <c r="BK47" s="1305"/>
      <c r="BL47" s="1305"/>
      <c r="BM47" s="1305"/>
      <c r="BN47" s="1315"/>
    </row>
    <row r="48" spans="2:66" ht="20.25" customHeight="1">
      <c r="B48" s="1041"/>
      <c r="C48" s="1047"/>
      <c r="D48" s="1054"/>
      <c r="E48" s="1060"/>
      <c r="F48" s="1066"/>
      <c r="G48" s="1076"/>
      <c r="H48" s="1087"/>
      <c r="I48" s="1095"/>
      <c r="J48" s="1100" t="str">
        <f>G47</f>
        <v>介護職員</v>
      </c>
      <c r="K48" s="1095"/>
      <c r="L48" s="1100" t="str">
        <f>M47</f>
        <v>A</v>
      </c>
      <c r="M48" s="1108"/>
      <c r="N48" s="1122"/>
      <c r="O48" s="1128"/>
      <c r="P48" s="1144"/>
      <c r="Q48" s="1144"/>
      <c r="R48" s="1087"/>
      <c r="S48" s="1152"/>
      <c r="T48" s="1157"/>
      <c r="U48" s="1157"/>
      <c r="V48" s="1157"/>
      <c r="W48" s="1168"/>
      <c r="X48" s="1177" t="s">
        <v>1148</v>
      </c>
      <c r="Y48" s="1184"/>
      <c r="Z48" s="1195"/>
      <c r="AA48" s="1206" t="str">
        <f>IF(AA47="","",VLOOKUP(AA47,'【記載例】シフト記号表（勤務時間帯）'!$C$6:$L$47,10,FALSE))</f>
        <v/>
      </c>
      <c r="AB48" s="1217">
        <f>IF(AB47="","",VLOOKUP(AB47,'【記載例】シフト記号表（勤務時間帯）'!$C$6:$L$47,10,FALSE))</f>
        <v>7.9999999999999982</v>
      </c>
      <c r="AC48" s="1217">
        <f>IF(AC47="","",VLOOKUP(AC47,'【記載例】シフト記号表（勤務時間帯）'!$C$6:$L$47,10,FALSE))</f>
        <v>8</v>
      </c>
      <c r="AD48" s="1217">
        <f>IF(AD47="","",VLOOKUP(AD47,'【記載例】シフト記号表（勤務時間帯）'!$C$6:$L$47,10,FALSE))</f>
        <v>8</v>
      </c>
      <c r="AE48" s="1217" t="str">
        <f>IF(AE47="","",VLOOKUP(AE47,'【記載例】シフト記号表（勤務時間帯）'!$C$6:$L$47,10,FALSE))</f>
        <v/>
      </c>
      <c r="AF48" s="1217">
        <f>IF(AF47="","",VLOOKUP(AF47,'【記載例】シフト記号表（勤務時間帯）'!$C$6:$L$47,10,FALSE))</f>
        <v>8</v>
      </c>
      <c r="AG48" s="1233">
        <f>IF(AG47="","",VLOOKUP(AG47,'【記載例】シフト記号表（勤務時間帯）'!$C$6:$L$47,10,FALSE))</f>
        <v>8</v>
      </c>
      <c r="AH48" s="1206">
        <f>IF(AH47="","",VLOOKUP(AH47,'【記載例】シフト記号表（勤務時間帯）'!$C$6:$L$47,10,FALSE))</f>
        <v>8</v>
      </c>
      <c r="AI48" s="1217" t="str">
        <f>IF(AI47="","",VLOOKUP(AI47,'【記載例】シフト記号表（勤務時間帯）'!$C$6:$L$47,10,FALSE))</f>
        <v/>
      </c>
      <c r="AJ48" s="1217">
        <f>IF(AJ47="","",VLOOKUP(AJ47,'【記載例】シフト記号表（勤務時間帯）'!$C$6:$L$47,10,FALSE))</f>
        <v>8</v>
      </c>
      <c r="AK48" s="1217">
        <f>IF(AK47="","",VLOOKUP(AK47,'【記載例】シフト記号表（勤務時間帯）'!$C$6:$L$47,10,FALSE))</f>
        <v>8</v>
      </c>
      <c r="AL48" s="1217" t="str">
        <f>IF(AL47="","",VLOOKUP(AL47,'【記載例】シフト記号表（勤務時間帯）'!$C$6:$L$47,10,FALSE))</f>
        <v/>
      </c>
      <c r="AM48" s="1217" t="str">
        <f>IF(AM47="","",VLOOKUP(AM47,'【記載例】シフト記号表（勤務時間帯）'!$C$6:$L$47,10,FALSE))</f>
        <v/>
      </c>
      <c r="AN48" s="1233">
        <f>IF(AN47="","",VLOOKUP(AN47,'【記載例】シフト記号表（勤務時間帯）'!$C$6:$L$47,10,FALSE))</f>
        <v>8</v>
      </c>
      <c r="AO48" s="1206">
        <f>IF(AO47="","",VLOOKUP(AO47,'【記載例】シフト記号表（勤務時間帯）'!$C$6:$L$47,10,FALSE))</f>
        <v>8</v>
      </c>
      <c r="AP48" s="1217">
        <f>IF(AP47="","",VLOOKUP(AP47,'【記載例】シフト記号表（勤務時間帯）'!$C$6:$L$47,10,FALSE))</f>
        <v>8</v>
      </c>
      <c r="AQ48" s="1217">
        <f>IF(AQ47="","",VLOOKUP(AQ47,'【記載例】シフト記号表（勤務時間帯）'!$C$6:$L$47,10,FALSE))</f>
        <v>8</v>
      </c>
      <c r="AR48" s="1217">
        <f>IF(AR47="","",VLOOKUP(AR47,'【記載例】シフト記号表（勤務時間帯）'!$C$6:$L$47,10,FALSE))</f>
        <v>8</v>
      </c>
      <c r="AS48" s="1217">
        <f>IF(AS47="","",VLOOKUP(AS47,'【記載例】シフト記号表（勤務時間帯）'!$C$6:$L$47,10,FALSE))</f>
        <v>7.9999999999999982</v>
      </c>
      <c r="AT48" s="1217">
        <f>IF(AT47="","",VLOOKUP(AT47,'【記載例】シフト記号表（勤務時間帯）'!$C$6:$L$47,10,FALSE))</f>
        <v>7.9999999999999982</v>
      </c>
      <c r="AU48" s="1233" t="str">
        <f>IF(AU47="","",VLOOKUP(AU47,'【記載例】シフト記号表（勤務時間帯）'!$C$6:$L$47,10,FALSE))</f>
        <v/>
      </c>
      <c r="AV48" s="1206">
        <f>IF(AV47="","",VLOOKUP(AV47,'【記載例】シフト記号表（勤務時間帯）'!$C$6:$L$47,10,FALSE))</f>
        <v>8</v>
      </c>
      <c r="AW48" s="1217">
        <f>IF(AW47="","",VLOOKUP(AW47,'【記載例】シフト記号表（勤務時間帯）'!$C$6:$L$47,10,FALSE))</f>
        <v>8</v>
      </c>
      <c r="AX48" s="1217">
        <f>IF(AX47="","",VLOOKUP(AX47,'【記載例】シフト記号表（勤務時間帯）'!$C$6:$L$47,10,FALSE))</f>
        <v>7.9999999999999982</v>
      </c>
      <c r="AY48" s="1217">
        <f>IF(AY47="","",VLOOKUP(AY47,'【記載例】シフト記号表（勤務時間帯）'!$C$6:$L$47,10,FALSE))</f>
        <v>8</v>
      </c>
      <c r="AZ48" s="1217" t="str">
        <f>IF(AZ47="","",VLOOKUP(AZ47,'【記載例】シフト記号表（勤務時間帯）'!$C$6:$L$47,10,FALSE))</f>
        <v/>
      </c>
      <c r="BA48" s="1217" t="str">
        <f>IF(BA47="","",VLOOKUP(BA47,'【記載例】シフト記号表（勤務時間帯）'!$C$6:$L$47,10,FALSE))</f>
        <v/>
      </c>
      <c r="BB48" s="1233">
        <f>IF(BB47="","",VLOOKUP(BB47,'【記載例】シフト記号表（勤務時間帯）'!$C$6:$L$47,10,FALSE))</f>
        <v>7.9999999999999982</v>
      </c>
      <c r="BC48" s="1206" t="str">
        <f>IF(BC47="","",VLOOKUP(BC47,'【記載例】シフト記号表（勤務時間帯）'!$C$6:$L$47,10,FALSE))</f>
        <v/>
      </c>
      <c r="BD48" s="1217" t="str">
        <f>IF(BD47="","",VLOOKUP(BD47,'【記載例】シフト記号表（勤務時間帯）'!$C$6:$L$47,10,FALSE))</f>
        <v/>
      </c>
      <c r="BE48" s="1217" t="str">
        <f>IF(BE47="","",VLOOKUP(BE47,'【記載例】シフト記号表（勤務時間帯）'!$C$6:$L$47,10,FALSE))</f>
        <v/>
      </c>
      <c r="BF48" s="1267">
        <f>IF($BI$3="４週",SUM(AA48:BB48),IF($BI$3="暦月",SUM(AA48:BE48),""))</f>
        <v>160</v>
      </c>
      <c r="BG48" s="1276"/>
      <c r="BH48" s="1285">
        <f>IF($BI$3="４週",BF48/4,IF($BI$3="暦月",(BF48/($BI$8/7)),""))</f>
        <v>40</v>
      </c>
      <c r="BI48" s="1276"/>
      <c r="BJ48" s="1297"/>
      <c r="BK48" s="1304"/>
      <c r="BL48" s="1304"/>
      <c r="BM48" s="1304"/>
      <c r="BN48" s="1314"/>
    </row>
    <row r="49" spans="2:66" ht="20.25" customHeight="1">
      <c r="B49" s="1040">
        <f>B47+1</f>
        <v>17</v>
      </c>
      <c r="C49" s="1048"/>
      <c r="D49" s="1055" t="s">
        <v>1093</v>
      </c>
      <c r="E49" s="1060"/>
      <c r="F49" s="1066"/>
      <c r="G49" s="1077" t="s">
        <v>1099</v>
      </c>
      <c r="H49" s="1088"/>
      <c r="I49" s="1095"/>
      <c r="J49" s="1100"/>
      <c r="K49" s="1095"/>
      <c r="L49" s="1100"/>
      <c r="M49" s="1109" t="s">
        <v>620</v>
      </c>
      <c r="N49" s="1123"/>
      <c r="O49" s="1129" t="s">
        <v>185</v>
      </c>
      <c r="P49" s="1145"/>
      <c r="Q49" s="1145"/>
      <c r="R49" s="1088"/>
      <c r="S49" s="1152" t="s">
        <v>1132</v>
      </c>
      <c r="T49" s="1157"/>
      <c r="U49" s="1157"/>
      <c r="V49" s="1157"/>
      <c r="W49" s="1168"/>
      <c r="X49" s="1178" t="s">
        <v>1147</v>
      </c>
      <c r="Y49" s="1185"/>
      <c r="Z49" s="1196"/>
      <c r="AA49" s="1207" t="s">
        <v>629</v>
      </c>
      <c r="AB49" s="1218"/>
      <c r="AC49" s="1218" t="s">
        <v>629</v>
      </c>
      <c r="AD49" s="1218"/>
      <c r="AE49" s="1218" t="s">
        <v>625</v>
      </c>
      <c r="AF49" s="1218"/>
      <c r="AG49" s="1234" t="s">
        <v>191</v>
      </c>
      <c r="AH49" s="1207" t="s">
        <v>232</v>
      </c>
      <c r="AI49" s="1218" t="s">
        <v>625</v>
      </c>
      <c r="AJ49" s="1218" t="s">
        <v>625</v>
      </c>
      <c r="AK49" s="1218" t="s">
        <v>629</v>
      </c>
      <c r="AL49" s="1218" t="s">
        <v>629</v>
      </c>
      <c r="AM49" s="1218"/>
      <c r="AN49" s="1234" t="s">
        <v>625</v>
      </c>
      <c r="AO49" s="1207" t="s">
        <v>191</v>
      </c>
      <c r="AP49" s="1218" t="s">
        <v>232</v>
      </c>
      <c r="AQ49" s="1218" t="s">
        <v>629</v>
      </c>
      <c r="AR49" s="1218"/>
      <c r="AS49" s="1218" t="s">
        <v>625</v>
      </c>
      <c r="AT49" s="1218" t="s">
        <v>625</v>
      </c>
      <c r="AU49" s="1234"/>
      <c r="AV49" s="1207"/>
      <c r="AW49" s="1218" t="s">
        <v>191</v>
      </c>
      <c r="AX49" s="1218" t="s">
        <v>232</v>
      </c>
      <c r="AY49" s="1218" t="s">
        <v>629</v>
      </c>
      <c r="AZ49" s="1218" t="s">
        <v>625</v>
      </c>
      <c r="BA49" s="1218" t="s">
        <v>625</v>
      </c>
      <c r="BB49" s="1234"/>
      <c r="BC49" s="1207"/>
      <c r="BD49" s="1218"/>
      <c r="BE49" s="1261"/>
      <c r="BF49" s="1268"/>
      <c r="BG49" s="1277"/>
      <c r="BH49" s="1286"/>
      <c r="BI49" s="1294"/>
      <c r="BJ49" s="1298"/>
      <c r="BK49" s="1305"/>
      <c r="BL49" s="1305"/>
      <c r="BM49" s="1305"/>
      <c r="BN49" s="1315"/>
    </row>
    <row r="50" spans="2:66" ht="20.25" customHeight="1">
      <c r="B50" s="1041"/>
      <c r="C50" s="1047"/>
      <c r="D50" s="1054"/>
      <c r="E50" s="1060"/>
      <c r="F50" s="1066"/>
      <c r="G50" s="1076"/>
      <c r="H50" s="1087"/>
      <c r="I50" s="1095"/>
      <c r="J50" s="1100" t="str">
        <f>G49</f>
        <v>介護職員</v>
      </c>
      <c r="K50" s="1095"/>
      <c r="L50" s="1100" t="str">
        <f>M49</f>
        <v>A</v>
      </c>
      <c r="M50" s="1108"/>
      <c r="N50" s="1122"/>
      <c r="O50" s="1128"/>
      <c r="P50" s="1144"/>
      <c r="Q50" s="1144"/>
      <c r="R50" s="1087"/>
      <c r="S50" s="1152"/>
      <c r="T50" s="1157"/>
      <c r="U50" s="1157"/>
      <c r="V50" s="1157"/>
      <c r="W50" s="1168"/>
      <c r="X50" s="1177" t="s">
        <v>1148</v>
      </c>
      <c r="Y50" s="1184"/>
      <c r="Z50" s="1195"/>
      <c r="AA50" s="1206">
        <f>IF(AA49="","",VLOOKUP(AA49,'【記載例】シフト記号表（勤務時間帯）'!$C$6:$L$47,10,FALSE))</f>
        <v>7.9999999999999982</v>
      </c>
      <c r="AB50" s="1217" t="str">
        <f>IF(AB49="","",VLOOKUP(AB49,'【記載例】シフト記号表（勤務時間帯）'!$C$6:$L$47,10,FALSE))</f>
        <v/>
      </c>
      <c r="AC50" s="1217">
        <f>IF(AC49="","",VLOOKUP(AC49,'【記載例】シフト記号表（勤務時間帯）'!$C$6:$L$47,10,FALSE))</f>
        <v>7.9999999999999982</v>
      </c>
      <c r="AD50" s="1217" t="str">
        <f>IF(AD49="","",VLOOKUP(AD49,'【記載例】シフト記号表（勤務時間帯）'!$C$6:$L$47,10,FALSE))</f>
        <v/>
      </c>
      <c r="AE50" s="1217">
        <f>IF(AE49="","",VLOOKUP(AE49,'【記載例】シフト記号表（勤務時間帯）'!$C$6:$L$47,10,FALSE))</f>
        <v>8</v>
      </c>
      <c r="AF50" s="1217" t="str">
        <f>IF(AF49="","",VLOOKUP(AF49,'【記載例】シフト記号表（勤務時間帯）'!$C$6:$L$47,10,FALSE))</f>
        <v/>
      </c>
      <c r="AG50" s="1233">
        <f>IF(AG49="","",VLOOKUP(AG49,'【記載例】シフト記号表（勤務時間帯）'!$C$6:$L$47,10,FALSE))</f>
        <v>8</v>
      </c>
      <c r="AH50" s="1206">
        <f>IF(AH49="","",VLOOKUP(AH49,'【記載例】シフト記号表（勤務時間帯）'!$C$6:$L$47,10,FALSE))</f>
        <v>8</v>
      </c>
      <c r="AI50" s="1217">
        <f>IF(AI49="","",VLOOKUP(AI49,'【記載例】シフト記号表（勤務時間帯）'!$C$6:$L$47,10,FALSE))</f>
        <v>8</v>
      </c>
      <c r="AJ50" s="1217">
        <f>IF(AJ49="","",VLOOKUP(AJ49,'【記載例】シフト記号表（勤務時間帯）'!$C$6:$L$47,10,FALSE))</f>
        <v>8</v>
      </c>
      <c r="AK50" s="1217">
        <f>IF(AK49="","",VLOOKUP(AK49,'【記載例】シフト記号表（勤務時間帯）'!$C$6:$L$47,10,FALSE))</f>
        <v>7.9999999999999982</v>
      </c>
      <c r="AL50" s="1217">
        <f>IF(AL49="","",VLOOKUP(AL49,'【記載例】シフト記号表（勤務時間帯）'!$C$6:$L$47,10,FALSE))</f>
        <v>7.9999999999999982</v>
      </c>
      <c r="AM50" s="1217" t="str">
        <f>IF(AM49="","",VLOOKUP(AM49,'【記載例】シフト記号表（勤務時間帯）'!$C$6:$L$47,10,FALSE))</f>
        <v/>
      </c>
      <c r="AN50" s="1233">
        <f>IF(AN49="","",VLOOKUP(AN49,'【記載例】シフト記号表（勤務時間帯）'!$C$6:$L$47,10,FALSE))</f>
        <v>8</v>
      </c>
      <c r="AO50" s="1206">
        <f>IF(AO49="","",VLOOKUP(AO49,'【記載例】シフト記号表（勤務時間帯）'!$C$6:$L$47,10,FALSE))</f>
        <v>8</v>
      </c>
      <c r="AP50" s="1217">
        <f>IF(AP49="","",VLOOKUP(AP49,'【記載例】シフト記号表（勤務時間帯）'!$C$6:$L$47,10,FALSE))</f>
        <v>8</v>
      </c>
      <c r="AQ50" s="1217">
        <f>IF(AQ49="","",VLOOKUP(AQ49,'【記載例】シフト記号表（勤務時間帯）'!$C$6:$L$47,10,FALSE))</f>
        <v>7.9999999999999982</v>
      </c>
      <c r="AR50" s="1217" t="str">
        <f>IF(AR49="","",VLOOKUP(AR49,'【記載例】シフト記号表（勤務時間帯）'!$C$6:$L$47,10,FALSE))</f>
        <v/>
      </c>
      <c r="AS50" s="1217">
        <f>IF(AS49="","",VLOOKUP(AS49,'【記載例】シフト記号表（勤務時間帯）'!$C$6:$L$47,10,FALSE))</f>
        <v>8</v>
      </c>
      <c r="AT50" s="1217">
        <f>IF(AT49="","",VLOOKUP(AT49,'【記載例】シフト記号表（勤務時間帯）'!$C$6:$L$47,10,FALSE))</f>
        <v>8</v>
      </c>
      <c r="AU50" s="1233" t="str">
        <f>IF(AU49="","",VLOOKUP(AU49,'【記載例】シフト記号表（勤務時間帯）'!$C$6:$L$47,10,FALSE))</f>
        <v/>
      </c>
      <c r="AV50" s="1206" t="str">
        <f>IF(AV49="","",VLOOKUP(AV49,'【記載例】シフト記号表（勤務時間帯）'!$C$6:$L$47,10,FALSE))</f>
        <v/>
      </c>
      <c r="AW50" s="1217">
        <f>IF(AW49="","",VLOOKUP(AW49,'【記載例】シフト記号表（勤務時間帯）'!$C$6:$L$47,10,FALSE))</f>
        <v>8</v>
      </c>
      <c r="AX50" s="1217">
        <f>IF(AX49="","",VLOOKUP(AX49,'【記載例】シフト記号表（勤務時間帯）'!$C$6:$L$47,10,FALSE))</f>
        <v>8</v>
      </c>
      <c r="AY50" s="1217">
        <f>IF(AY49="","",VLOOKUP(AY49,'【記載例】シフト記号表（勤務時間帯）'!$C$6:$L$47,10,FALSE))</f>
        <v>7.9999999999999982</v>
      </c>
      <c r="AZ50" s="1217">
        <f>IF(AZ49="","",VLOOKUP(AZ49,'【記載例】シフト記号表（勤務時間帯）'!$C$6:$L$47,10,FALSE))</f>
        <v>8</v>
      </c>
      <c r="BA50" s="1217">
        <f>IF(BA49="","",VLOOKUP(BA49,'【記載例】シフト記号表（勤務時間帯）'!$C$6:$L$47,10,FALSE))</f>
        <v>8</v>
      </c>
      <c r="BB50" s="1233" t="str">
        <f>IF(BB49="","",VLOOKUP(BB49,'【記載例】シフト記号表（勤務時間帯）'!$C$6:$L$47,10,FALSE))</f>
        <v/>
      </c>
      <c r="BC50" s="1206" t="str">
        <f>IF(BC49="","",VLOOKUP(BC49,'【記載例】シフト記号表（勤務時間帯）'!$C$6:$L$47,10,FALSE))</f>
        <v/>
      </c>
      <c r="BD50" s="1217" t="str">
        <f>IF(BD49="","",VLOOKUP(BD49,'【記載例】シフト記号表（勤務時間帯）'!$C$6:$L$47,10,FALSE))</f>
        <v/>
      </c>
      <c r="BE50" s="1217" t="str">
        <f>IF(BE49="","",VLOOKUP(BE49,'【記載例】シフト記号表（勤務時間帯）'!$C$6:$L$47,10,FALSE))</f>
        <v/>
      </c>
      <c r="BF50" s="1267">
        <f>IF($BI$3="４週",SUM(AA50:BB50),IF($BI$3="暦月",SUM(AA50:BE50),""))</f>
        <v>160</v>
      </c>
      <c r="BG50" s="1276"/>
      <c r="BH50" s="1285">
        <f>IF($BI$3="４週",BF50/4,IF($BI$3="暦月",(BF50/($BI$8/7)),""))</f>
        <v>40</v>
      </c>
      <c r="BI50" s="1276"/>
      <c r="BJ50" s="1297"/>
      <c r="BK50" s="1304"/>
      <c r="BL50" s="1304"/>
      <c r="BM50" s="1304"/>
      <c r="BN50" s="1314"/>
    </row>
    <row r="51" spans="2:66" ht="20.25" customHeight="1">
      <c r="B51" s="1040">
        <f>B49+1</f>
        <v>18</v>
      </c>
      <c r="C51" s="1048"/>
      <c r="D51" s="1055" t="s">
        <v>1093</v>
      </c>
      <c r="E51" s="1060"/>
      <c r="F51" s="1066"/>
      <c r="G51" s="1077" t="s">
        <v>1099</v>
      </c>
      <c r="H51" s="1088"/>
      <c r="I51" s="1095"/>
      <c r="J51" s="1100"/>
      <c r="K51" s="1095"/>
      <c r="L51" s="1100"/>
      <c r="M51" s="1109" t="s">
        <v>620</v>
      </c>
      <c r="N51" s="1123"/>
      <c r="O51" s="1129" t="s">
        <v>185</v>
      </c>
      <c r="P51" s="1145"/>
      <c r="Q51" s="1145"/>
      <c r="R51" s="1088"/>
      <c r="S51" s="1152" t="s">
        <v>1133</v>
      </c>
      <c r="T51" s="1157"/>
      <c r="U51" s="1157"/>
      <c r="V51" s="1157"/>
      <c r="W51" s="1168"/>
      <c r="X51" s="1178" t="s">
        <v>1147</v>
      </c>
      <c r="Y51" s="1185"/>
      <c r="Z51" s="1196"/>
      <c r="AA51" s="1207" t="s">
        <v>232</v>
      </c>
      <c r="AB51" s="1218"/>
      <c r="AC51" s="1218" t="s">
        <v>625</v>
      </c>
      <c r="AD51" s="1218" t="s">
        <v>629</v>
      </c>
      <c r="AE51" s="1218" t="s">
        <v>629</v>
      </c>
      <c r="AF51" s="1218" t="s">
        <v>629</v>
      </c>
      <c r="AG51" s="1234"/>
      <c r="AH51" s="1207" t="s">
        <v>191</v>
      </c>
      <c r="AI51" s="1218" t="s">
        <v>232</v>
      </c>
      <c r="AJ51" s="1218" t="s">
        <v>629</v>
      </c>
      <c r="AK51" s="1218"/>
      <c r="AL51" s="1218" t="s">
        <v>625</v>
      </c>
      <c r="AM51" s="1218" t="s">
        <v>625</v>
      </c>
      <c r="AN51" s="1234"/>
      <c r="AO51" s="1207"/>
      <c r="AP51" s="1218" t="s">
        <v>191</v>
      </c>
      <c r="AQ51" s="1218" t="s">
        <v>232</v>
      </c>
      <c r="AR51" s="1218" t="s">
        <v>629</v>
      </c>
      <c r="AS51" s="1218"/>
      <c r="AT51" s="1218" t="s">
        <v>625</v>
      </c>
      <c r="AU51" s="1234" t="s">
        <v>625</v>
      </c>
      <c r="AV51" s="1207" t="s">
        <v>625</v>
      </c>
      <c r="AW51" s="1218"/>
      <c r="AX51" s="1218" t="s">
        <v>191</v>
      </c>
      <c r="AY51" s="1218" t="s">
        <v>232</v>
      </c>
      <c r="AZ51" s="1218" t="s">
        <v>629</v>
      </c>
      <c r="BA51" s="1218"/>
      <c r="BB51" s="1234" t="s">
        <v>625</v>
      </c>
      <c r="BC51" s="1207"/>
      <c r="BD51" s="1218"/>
      <c r="BE51" s="1261"/>
      <c r="BF51" s="1268"/>
      <c r="BG51" s="1277"/>
      <c r="BH51" s="1286"/>
      <c r="BI51" s="1294"/>
      <c r="BJ51" s="1298"/>
      <c r="BK51" s="1305"/>
      <c r="BL51" s="1305"/>
      <c r="BM51" s="1305"/>
      <c r="BN51" s="1315"/>
    </row>
    <row r="52" spans="2:66" ht="20.25" customHeight="1">
      <c r="B52" s="1041"/>
      <c r="C52" s="1047"/>
      <c r="D52" s="1054"/>
      <c r="E52" s="1060"/>
      <c r="F52" s="1066"/>
      <c r="G52" s="1076"/>
      <c r="H52" s="1087"/>
      <c r="I52" s="1095"/>
      <c r="J52" s="1100" t="str">
        <f>G51</f>
        <v>介護職員</v>
      </c>
      <c r="K52" s="1095"/>
      <c r="L52" s="1100" t="str">
        <f>M51</f>
        <v>A</v>
      </c>
      <c r="M52" s="1108"/>
      <c r="N52" s="1122"/>
      <c r="O52" s="1128"/>
      <c r="P52" s="1144"/>
      <c r="Q52" s="1144"/>
      <c r="R52" s="1087"/>
      <c r="S52" s="1152"/>
      <c r="T52" s="1157"/>
      <c r="U52" s="1157"/>
      <c r="V52" s="1157"/>
      <c r="W52" s="1168"/>
      <c r="X52" s="1177" t="s">
        <v>1148</v>
      </c>
      <c r="Y52" s="1184"/>
      <c r="Z52" s="1195"/>
      <c r="AA52" s="1206">
        <f>IF(AA51="","",VLOOKUP(AA51,'【記載例】シフト記号表（勤務時間帯）'!$C$6:$L$47,10,FALSE))</f>
        <v>8</v>
      </c>
      <c r="AB52" s="1217" t="str">
        <f>IF(AB51="","",VLOOKUP(AB51,'【記載例】シフト記号表（勤務時間帯）'!$C$6:$L$47,10,FALSE))</f>
        <v/>
      </c>
      <c r="AC52" s="1217">
        <f>IF(AC51="","",VLOOKUP(AC51,'【記載例】シフト記号表（勤務時間帯）'!$C$6:$L$47,10,FALSE))</f>
        <v>8</v>
      </c>
      <c r="AD52" s="1217">
        <f>IF(AD51="","",VLOOKUP(AD51,'【記載例】シフト記号表（勤務時間帯）'!$C$6:$L$47,10,FALSE))</f>
        <v>7.9999999999999982</v>
      </c>
      <c r="AE52" s="1217">
        <f>IF(AE51="","",VLOOKUP(AE51,'【記載例】シフト記号表（勤務時間帯）'!$C$6:$L$47,10,FALSE))</f>
        <v>7.9999999999999982</v>
      </c>
      <c r="AF52" s="1217">
        <f>IF(AF51="","",VLOOKUP(AF51,'【記載例】シフト記号表（勤務時間帯）'!$C$6:$L$47,10,FALSE))</f>
        <v>7.9999999999999982</v>
      </c>
      <c r="AG52" s="1233" t="str">
        <f>IF(AG51="","",VLOOKUP(AG51,'【記載例】シフト記号表（勤務時間帯）'!$C$6:$L$47,10,FALSE))</f>
        <v/>
      </c>
      <c r="AH52" s="1206">
        <f>IF(AH51="","",VLOOKUP(AH51,'【記載例】シフト記号表（勤務時間帯）'!$C$6:$L$47,10,FALSE))</f>
        <v>8</v>
      </c>
      <c r="AI52" s="1217">
        <f>IF(AI51="","",VLOOKUP(AI51,'【記載例】シフト記号表（勤務時間帯）'!$C$6:$L$47,10,FALSE))</f>
        <v>8</v>
      </c>
      <c r="AJ52" s="1217">
        <f>IF(AJ51="","",VLOOKUP(AJ51,'【記載例】シフト記号表（勤務時間帯）'!$C$6:$L$47,10,FALSE))</f>
        <v>7.9999999999999982</v>
      </c>
      <c r="AK52" s="1217" t="str">
        <f>IF(AK51="","",VLOOKUP(AK51,'【記載例】シフト記号表（勤務時間帯）'!$C$6:$L$47,10,FALSE))</f>
        <v/>
      </c>
      <c r="AL52" s="1217">
        <f>IF(AL51="","",VLOOKUP(AL51,'【記載例】シフト記号表（勤務時間帯）'!$C$6:$L$47,10,FALSE))</f>
        <v>8</v>
      </c>
      <c r="AM52" s="1217">
        <f>IF(AM51="","",VLOOKUP(AM51,'【記載例】シフト記号表（勤務時間帯）'!$C$6:$L$47,10,FALSE))</f>
        <v>8</v>
      </c>
      <c r="AN52" s="1233" t="str">
        <f>IF(AN51="","",VLOOKUP(AN51,'【記載例】シフト記号表（勤務時間帯）'!$C$6:$L$47,10,FALSE))</f>
        <v/>
      </c>
      <c r="AO52" s="1206" t="str">
        <f>IF(AO51="","",VLOOKUP(AO51,'【記載例】シフト記号表（勤務時間帯）'!$C$6:$L$47,10,FALSE))</f>
        <v/>
      </c>
      <c r="AP52" s="1217">
        <f>IF(AP51="","",VLOOKUP(AP51,'【記載例】シフト記号表（勤務時間帯）'!$C$6:$L$47,10,FALSE))</f>
        <v>8</v>
      </c>
      <c r="AQ52" s="1217">
        <f>IF(AQ51="","",VLOOKUP(AQ51,'【記載例】シフト記号表（勤務時間帯）'!$C$6:$L$47,10,FALSE))</f>
        <v>8</v>
      </c>
      <c r="AR52" s="1217">
        <f>IF(AR51="","",VLOOKUP(AR51,'【記載例】シフト記号表（勤務時間帯）'!$C$6:$L$47,10,FALSE))</f>
        <v>7.9999999999999982</v>
      </c>
      <c r="AS52" s="1217" t="str">
        <f>IF(AS51="","",VLOOKUP(AS51,'【記載例】シフト記号表（勤務時間帯）'!$C$6:$L$47,10,FALSE))</f>
        <v/>
      </c>
      <c r="AT52" s="1217">
        <f>IF(AT51="","",VLOOKUP(AT51,'【記載例】シフト記号表（勤務時間帯）'!$C$6:$L$47,10,FALSE))</f>
        <v>8</v>
      </c>
      <c r="AU52" s="1233">
        <f>IF(AU51="","",VLOOKUP(AU51,'【記載例】シフト記号表（勤務時間帯）'!$C$6:$L$47,10,FALSE))</f>
        <v>8</v>
      </c>
      <c r="AV52" s="1206">
        <f>IF(AV51="","",VLOOKUP(AV51,'【記載例】シフト記号表（勤務時間帯）'!$C$6:$L$47,10,FALSE))</f>
        <v>8</v>
      </c>
      <c r="AW52" s="1217" t="str">
        <f>IF(AW51="","",VLOOKUP(AW51,'【記載例】シフト記号表（勤務時間帯）'!$C$6:$L$47,10,FALSE))</f>
        <v/>
      </c>
      <c r="AX52" s="1217">
        <f>IF(AX51="","",VLOOKUP(AX51,'【記載例】シフト記号表（勤務時間帯）'!$C$6:$L$47,10,FALSE))</f>
        <v>8</v>
      </c>
      <c r="AY52" s="1217">
        <f>IF(AY51="","",VLOOKUP(AY51,'【記載例】シフト記号表（勤務時間帯）'!$C$6:$L$47,10,FALSE))</f>
        <v>8</v>
      </c>
      <c r="AZ52" s="1217">
        <f>IF(AZ51="","",VLOOKUP(AZ51,'【記載例】シフト記号表（勤務時間帯）'!$C$6:$L$47,10,FALSE))</f>
        <v>7.9999999999999982</v>
      </c>
      <c r="BA52" s="1217" t="str">
        <f>IF(BA51="","",VLOOKUP(BA51,'【記載例】シフト記号表（勤務時間帯）'!$C$6:$L$47,10,FALSE))</f>
        <v/>
      </c>
      <c r="BB52" s="1233">
        <f>IF(BB51="","",VLOOKUP(BB51,'【記載例】シフト記号表（勤務時間帯）'!$C$6:$L$47,10,FALSE))</f>
        <v>8</v>
      </c>
      <c r="BC52" s="1206" t="str">
        <f>IF(BC51="","",VLOOKUP(BC51,'【記載例】シフト記号表（勤務時間帯）'!$C$6:$L$47,10,FALSE))</f>
        <v/>
      </c>
      <c r="BD52" s="1217" t="str">
        <f>IF(BD51="","",VLOOKUP(BD51,'【記載例】シフト記号表（勤務時間帯）'!$C$6:$L$47,10,FALSE))</f>
        <v/>
      </c>
      <c r="BE52" s="1217" t="str">
        <f>IF(BE51="","",VLOOKUP(BE51,'【記載例】シフト記号表（勤務時間帯）'!$C$6:$L$47,10,FALSE))</f>
        <v/>
      </c>
      <c r="BF52" s="1267">
        <f>IF($BI$3="４週",SUM(AA52:BB52),IF($BI$3="暦月",SUM(AA52:BE52),""))</f>
        <v>160</v>
      </c>
      <c r="BG52" s="1276"/>
      <c r="BH52" s="1285">
        <f>IF($BI$3="４週",BF52/4,IF($BI$3="暦月",(BF52/($BI$8/7)),""))</f>
        <v>40</v>
      </c>
      <c r="BI52" s="1276"/>
      <c r="BJ52" s="1297"/>
      <c r="BK52" s="1304"/>
      <c r="BL52" s="1304"/>
      <c r="BM52" s="1304"/>
      <c r="BN52" s="1314"/>
    </row>
    <row r="53" spans="2:66" ht="20.25" customHeight="1">
      <c r="B53" s="1040">
        <f>B51+1</f>
        <v>19</v>
      </c>
      <c r="C53" s="1048"/>
      <c r="D53" s="1055" t="s">
        <v>1093</v>
      </c>
      <c r="E53" s="1060"/>
      <c r="F53" s="1066"/>
      <c r="G53" s="1077" t="s">
        <v>1099</v>
      </c>
      <c r="H53" s="1088"/>
      <c r="I53" s="1096"/>
      <c r="J53" s="1101"/>
      <c r="K53" s="1096"/>
      <c r="L53" s="1101"/>
      <c r="M53" s="1109" t="s">
        <v>1100</v>
      </c>
      <c r="N53" s="1123"/>
      <c r="O53" s="1129" t="s">
        <v>185</v>
      </c>
      <c r="P53" s="1145"/>
      <c r="Q53" s="1145"/>
      <c r="R53" s="1088"/>
      <c r="S53" s="1152" t="s">
        <v>1135</v>
      </c>
      <c r="T53" s="1157"/>
      <c r="U53" s="1157"/>
      <c r="V53" s="1157"/>
      <c r="W53" s="1168"/>
      <c r="X53" s="1176" t="s">
        <v>1147</v>
      </c>
      <c r="Y53" s="1183"/>
      <c r="Z53" s="1194"/>
      <c r="AA53" s="1207" t="s">
        <v>625</v>
      </c>
      <c r="AB53" s="1218"/>
      <c r="AC53" s="1218"/>
      <c r="AD53" s="1218" t="s">
        <v>625</v>
      </c>
      <c r="AE53" s="1218"/>
      <c r="AF53" s="1218" t="s">
        <v>625</v>
      </c>
      <c r="AG53" s="1234" t="s">
        <v>625</v>
      </c>
      <c r="AH53" s="1207"/>
      <c r="AI53" s="1218" t="s">
        <v>625</v>
      </c>
      <c r="AJ53" s="1218"/>
      <c r="AK53" s="1218"/>
      <c r="AL53" s="1218" t="s">
        <v>625</v>
      </c>
      <c r="AM53" s="1218" t="s">
        <v>629</v>
      </c>
      <c r="AN53" s="1234" t="s">
        <v>629</v>
      </c>
      <c r="AO53" s="1207" t="s">
        <v>625</v>
      </c>
      <c r="AP53" s="1218"/>
      <c r="AQ53" s="1218" t="s">
        <v>625</v>
      </c>
      <c r="AR53" s="1218"/>
      <c r="AS53" s="1218" t="s">
        <v>625</v>
      </c>
      <c r="AT53" s="1218"/>
      <c r="AU53" s="1234" t="s">
        <v>629</v>
      </c>
      <c r="AV53" s="1207" t="s">
        <v>629</v>
      </c>
      <c r="AW53" s="1218" t="s">
        <v>625</v>
      </c>
      <c r="AX53" s="1218"/>
      <c r="AY53" s="1218" t="s">
        <v>625</v>
      </c>
      <c r="AZ53" s="1218"/>
      <c r="BA53" s="1218" t="s">
        <v>629</v>
      </c>
      <c r="BB53" s="1234"/>
      <c r="BC53" s="1207"/>
      <c r="BD53" s="1218"/>
      <c r="BE53" s="1261"/>
      <c r="BF53" s="1268"/>
      <c r="BG53" s="1277"/>
      <c r="BH53" s="1286"/>
      <c r="BI53" s="1294"/>
      <c r="BJ53" s="1298"/>
      <c r="BK53" s="1305"/>
      <c r="BL53" s="1305"/>
      <c r="BM53" s="1305"/>
      <c r="BN53" s="1315"/>
    </row>
    <row r="54" spans="2:66" ht="20.25" customHeight="1">
      <c r="B54" s="1041"/>
      <c r="C54" s="1047"/>
      <c r="D54" s="1054"/>
      <c r="E54" s="1060"/>
      <c r="F54" s="1066"/>
      <c r="G54" s="1076"/>
      <c r="H54" s="1087"/>
      <c r="I54" s="1095"/>
      <c r="J54" s="1100" t="str">
        <f>G53</f>
        <v>介護職員</v>
      </c>
      <c r="K54" s="1095"/>
      <c r="L54" s="1100" t="str">
        <f>M53</f>
        <v>C</v>
      </c>
      <c r="M54" s="1108"/>
      <c r="N54" s="1122"/>
      <c r="O54" s="1128"/>
      <c r="P54" s="1144"/>
      <c r="Q54" s="1144"/>
      <c r="R54" s="1087"/>
      <c r="S54" s="1152"/>
      <c r="T54" s="1157"/>
      <c r="U54" s="1157"/>
      <c r="V54" s="1157"/>
      <c r="W54" s="1168"/>
      <c r="X54" s="1177" t="s">
        <v>1148</v>
      </c>
      <c r="Y54" s="1182"/>
      <c r="Z54" s="1193"/>
      <c r="AA54" s="1206">
        <f>IF(AA53="","",VLOOKUP(AA53,'【記載例】シフト記号表（勤務時間帯）'!$C$6:$L$47,10,FALSE))</f>
        <v>8</v>
      </c>
      <c r="AB54" s="1217" t="str">
        <f>IF(AB53="","",VLOOKUP(AB53,'【記載例】シフト記号表（勤務時間帯）'!$C$6:$L$47,10,FALSE))</f>
        <v/>
      </c>
      <c r="AC54" s="1217" t="str">
        <f>IF(AC53="","",VLOOKUP(AC53,'【記載例】シフト記号表（勤務時間帯）'!$C$6:$L$47,10,FALSE))</f>
        <v/>
      </c>
      <c r="AD54" s="1217">
        <f>IF(AD53="","",VLOOKUP(AD53,'【記載例】シフト記号表（勤務時間帯）'!$C$6:$L$47,10,FALSE))</f>
        <v>8</v>
      </c>
      <c r="AE54" s="1217" t="str">
        <f>IF(AE53="","",VLOOKUP(AE53,'【記載例】シフト記号表（勤務時間帯）'!$C$6:$L$47,10,FALSE))</f>
        <v/>
      </c>
      <c r="AF54" s="1217">
        <f>IF(AF53="","",VLOOKUP(AF53,'【記載例】シフト記号表（勤務時間帯）'!$C$6:$L$47,10,FALSE))</f>
        <v>8</v>
      </c>
      <c r="AG54" s="1233">
        <f>IF(AG53="","",VLOOKUP(AG53,'【記載例】シフト記号表（勤務時間帯）'!$C$6:$L$47,10,FALSE))</f>
        <v>8</v>
      </c>
      <c r="AH54" s="1206" t="str">
        <f>IF(AH53="","",VLOOKUP(AH53,'【記載例】シフト記号表（勤務時間帯）'!$C$6:$L$47,10,FALSE))</f>
        <v/>
      </c>
      <c r="AI54" s="1217">
        <f>IF(AI53="","",VLOOKUP(AI53,'【記載例】シフト記号表（勤務時間帯）'!$C$6:$L$47,10,FALSE))</f>
        <v>8</v>
      </c>
      <c r="AJ54" s="1217" t="str">
        <f>IF(AJ53="","",VLOOKUP(AJ53,'【記載例】シフト記号表（勤務時間帯）'!$C$6:$L$47,10,FALSE))</f>
        <v/>
      </c>
      <c r="AK54" s="1217" t="str">
        <f>IF(AK53="","",VLOOKUP(AK53,'【記載例】シフト記号表（勤務時間帯）'!$C$6:$L$47,10,FALSE))</f>
        <v/>
      </c>
      <c r="AL54" s="1217">
        <f>IF(AL53="","",VLOOKUP(AL53,'【記載例】シフト記号表（勤務時間帯）'!$C$6:$L$47,10,FALSE))</f>
        <v>8</v>
      </c>
      <c r="AM54" s="1217">
        <f>IF(AM53="","",VLOOKUP(AM53,'【記載例】シフト記号表（勤務時間帯）'!$C$6:$L$47,10,FALSE))</f>
        <v>7.9999999999999982</v>
      </c>
      <c r="AN54" s="1233">
        <f>IF(AN53="","",VLOOKUP(AN53,'【記載例】シフト記号表（勤務時間帯）'!$C$6:$L$47,10,FALSE))</f>
        <v>7.9999999999999982</v>
      </c>
      <c r="AO54" s="1206">
        <f>IF(AO53="","",VLOOKUP(AO53,'【記載例】シフト記号表（勤務時間帯）'!$C$6:$L$47,10,FALSE))</f>
        <v>8</v>
      </c>
      <c r="AP54" s="1217" t="str">
        <f>IF(AP53="","",VLOOKUP(AP53,'【記載例】シフト記号表（勤務時間帯）'!$C$6:$L$47,10,FALSE))</f>
        <v/>
      </c>
      <c r="AQ54" s="1217">
        <f>IF(AQ53="","",VLOOKUP(AQ53,'【記載例】シフト記号表（勤務時間帯）'!$C$6:$L$47,10,FALSE))</f>
        <v>8</v>
      </c>
      <c r="AR54" s="1217" t="str">
        <f>IF(AR53="","",VLOOKUP(AR53,'【記載例】シフト記号表（勤務時間帯）'!$C$6:$L$47,10,FALSE))</f>
        <v/>
      </c>
      <c r="AS54" s="1217">
        <f>IF(AS53="","",VLOOKUP(AS53,'【記載例】シフト記号表（勤務時間帯）'!$C$6:$L$47,10,FALSE))</f>
        <v>8</v>
      </c>
      <c r="AT54" s="1217" t="str">
        <f>IF(AT53="","",VLOOKUP(AT53,'【記載例】シフト記号表（勤務時間帯）'!$C$6:$L$47,10,FALSE))</f>
        <v/>
      </c>
      <c r="AU54" s="1233">
        <f>IF(AU53="","",VLOOKUP(AU53,'【記載例】シフト記号表（勤務時間帯）'!$C$6:$L$47,10,FALSE))</f>
        <v>7.9999999999999982</v>
      </c>
      <c r="AV54" s="1206">
        <f>IF(AV53="","",VLOOKUP(AV53,'【記載例】シフト記号表（勤務時間帯）'!$C$6:$L$47,10,FALSE))</f>
        <v>7.9999999999999982</v>
      </c>
      <c r="AW54" s="1217">
        <f>IF(AW53="","",VLOOKUP(AW53,'【記載例】シフト記号表（勤務時間帯）'!$C$6:$L$47,10,FALSE))</f>
        <v>8</v>
      </c>
      <c r="AX54" s="1217" t="str">
        <f>IF(AX53="","",VLOOKUP(AX53,'【記載例】シフト記号表（勤務時間帯）'!$C$6:$L$47,10,FALSE))</f>
        <v/>
      </c>
      <c r="AY54" s="1217">
        <f>IF(AY53="","",VLOOKUP(AY53,'【記載例】シフト記号表（勤務時間帯）'!$C$6:$L$47,10,FALSE))</f>
        <v>8</v>
      </c>
      <c r="AZ54" s="1217" t="str">
        <f>IF(AZ53="","",VLOOKUP(AZ53,'【記載例】シフト記号表（勤務時間帯）'!$C$6:$L$47,10,FALSE))</f>
        <v/>
      </c>
      <c r="BA54" s="1217">
        <f>IF(BA53="","",VLOOKUP(BA53,'【記載例】シフト記号表（勤務時間帯）'!$C$6:$L$47,10,FALSE))</f>
        <v>7.9999999999999982</v>
      </c>
      <c r="BB54" s="1233" t="str">
        <f>IF(BB53="","",VLOOKUP(BB53,'【記載例】シフト記号表（勤務時間帯）'!$C$6:$L$47,10,FALSE))</f>
        <v/>
      </c>
      <c r="BC54" s="1206" t="str">
        <f>IF(BC53="","",VLOOKUP(BC53,'【記載例】シフト記号表（勤務時間帯）'!$C$6:$L$47,10,FALSE))</f>
        <v/>
      </c>
      <c r="BD54" s="1217" t="str">
        <f>IF(BD53="","",VLOOKUP(BD53,'【記載例】シフト記号表（勤務時間帯）'!$C$6:$L$47,10,FALSE))</f>
        <v/>
      </c>
      <c r="BE54" s="1217" t="str">
        <f>IF(BE53="","",VLOOKUP(BE53,'【記載例】シフト記号表（勤務時間帯）'!$C$6:$L$47,10,FALSE))</f>
        <v/>
      </c>
      <c r="BF54" s="1267">
        <f>IF($BI$3="４週",SUM(AA54:BB54),IF($BI$3="暦月",SUM(AA54:BE54),""))</f>
        <v>128</v>
      </c>
      <c r="BG54" s="1276"/>
      <c r="BH54" s="1285">
        <f>IF($BI$3="４週",BF54/4,IF($BI$3="暦月",(BF54/($BI$8/7)),""))</f>
        <v>32</v>
      </c>
      <c r="BI54" s="1276"/>
      <c r="BJ54" s="1297"/>
      <c r="BK54" s="1304"/>
      <c r="BL54" s="1304"/>
      <c r="BM54" s="1304"/>
      <c r="BN54" s="1314"/>
    </row>
    <row r="55" spans="2:66" ht="20.25" customHeight="1">
      <c r="B55" s="1040">
        <f>B53+1</f>
        <v>20</v>
      </c>
      <c r="C55" s="1048" t="s">
        <v>1088</v>
      </c>
      <c r="D55" s="1055" t="s">
        <v>1094</v>
      </c>
      <c r="E55" s="1060"/>
      <c r="F55" s="1066"/>
      <c r="G55" s="1077" t="s">
        <v>1099</v>
      </c>
      <c r="H55" s="1088"/>
      <c r="I55" s="1096"/>
      <c r="J55" s="1101"/>
      <c r="K55" s="1096"/>
      <c r="L55" s="1101"/>
      <c r="M55" s="1109" t="s">
        <v>620</v>
      </c>
      <c r="N55" s="1123"/>
      <c r="O55" s="1129" t="s">
        <v>1109</v>
      </c>
      <c r="P55" s="1145"/>
      <c r="Q55" s="1145"/>
      <c r="R55" s="1088"/>
      <c r="S55" s="1152" t="s">
        <v>1136</v>
      </c>
      <c r="T55" s="1157"/>
      <c r="U55" s="1157"/>
      <c r="V55" s="1157"/>
      <c r="W55" s="1168"/>
      <c r="X55" s="1176" t="s">
        <v>1147</v>
      </c>
      <c r="Y55" s="1183"/>
      <c r="Z55" s="1194"/>
      <c r="AA55" s="1207" t="s">
        <v>191</v>
      </c>
      <c r="AB55" s="1218" t="s">
        <v>232</v>
      </c>
      <c r="AC55" s="1218" t="s">
        <v>629</v>
      </c>
      <c r="AD55" s="1218" t="s">
        <v>629</v>
      </c>
      <c r="AE55" s="1218"/>
      <c r="AF55" s="1218" t="s">
        <v>625</v>
      </c>
      <c r="AG55" s="1234"/>
      <c r="AH55" s="1207"/>
      <c r="AI55" s="1218" t="s">
        <v>191</v>
      </c>
      <c r="AJ55" s="1218" t="s">
        <v>232</v>
      </c>
      <c r="AK55" s="1218" t="s">
        <v>629</v>
      </c>
      <c r="AL55" s="1218" t="s">
        <v>629</v>
      </c>
      <c r="AM55" s="1218"/>
      <c r="AN55" s="1234" t="s">
        <v>625</v>
      </c>
      <c r="AO55" s="1207" t="s">
        <v>625</v>
      </c>
      <c r="AP55" s="1218"/>
      <c r="AQ55" s="1218" t="s">
        <v>191</v>
      </c>
      <c r="AR55" s="1218" t="s">
        <v>232</v>
      </c>
      <c r="AS55" s="1218" t="s">
        <v>629</v>
      </c>
      <c r="AT55" s="1218" t="s">
        <v>629</v>
      </c>
      <c r="AU55" s="1234"/>
      <c r="AV55" s="1207" t="s">
        <v>625</v>
      </c>
      <c r="AW55" s="1218"/>
      <c r="AX55" s="1218"/>
      <c r="AY55" s="1218" t="s">
        <v>191</v>
      </c>
      <c r="AZ55" s="1218" t="s">
        <v>232</v>
      </c>
      <c r="BA55" s="1218" t="s">
        <v>629</v>
      </c>
      <c r="BB55" s="1234" t="s">
        <v>629</v>
      </c>
      <c r="BC55" s="1207"/>
      <c r="BD55" s="1218"/>
      <c r="BE55" s="1261"/>
      <c r="BF55" s="1268"/>
      <c r="BG55" s="1277"/>
      <c r="BH55" s="1286"/>
      <c r="BI55" s="1294"/>
      <c r="BJ55" s="1298"/>
      <c r="BK55" s="1305"/>
      <c r="BL55" s="1305"/>
      <c r="BM55" s="1305"/>
      <c r="BN55" s="1315"/>
    </row>
    <row r="56" spans="2:66" ht="20.25" customHeight="1">
      <c r="B56" s="1041"/>
      <c r="C56" s="1047"/>
      <c r="D56" s="1054"/>
      <c r="E56" s="1060"/>
      <c r="F56" s="1066"/>
      <c r="G56" s="1076"/>
      <c r="H56" s="1087"/>
      <c r="I56" s="1095"/>
      <c r="J56" s="1100" t="str">
        <f>G55</f>
        <v>介護職員</v>
      </c>
      <c r="K56" s="1095"/>
      <c r="L56" s="1100" t="str">
        <f>M55</f>
        <v>A</v>
      </c>
      <c r="M56" s="1108"/>
      <c r="N56" s="1122"/>
      <c r="O56" s="1128"/>
      <c r="P56" s="1144"/>
      <c r="Q56" s="1144"/>
      <c r="R56" s="1087"/>
      <c r="S56" s="1152"/>
      <c r="T56" s="1157"/>
      <c r="U56" s="1157"/>
      <c r="V56" s="1157"/>
      <c r="W56" s="1168"/>
      <c r="X56" s="1177" t="s">
        <v>1148</v>
      </c>
      <c r="Y56" s="1184"/>
      <c r="Z56" s="1195"/>
      <c r="AA56" s="1206">
        <f>IF(AA55="","",VLOOKUP(AA55,'【記載例】シフト記号表（勤務時間帯）'!$C$6:$L$47,10,FALSE))</f>
        <v>8</v>
      </c>
      <c r="AB56" s="1217">
        <f>IF(AB55="","",VLOOKUP(AB55,'【記載例】シフト記号表（勤務時間帯）'!$C$6:$L$47,10,FALSE))</f>
        <v>8</v>
      </c>
      <c r="AC56" s="1217">
        <f>IF(AC55="","",VLOOKUP(AC55,'【記載例】シフト記号表（勤務時間帯）'!$C$6:$L$47,10,FALSE))</f>
        <v>7.9999999999999982</v>
      </c>
      <c r="AD56" s="1217">
        <f>IF(AD55="","",VLOOKUP(AD55,'【記載例】シフト記号表（勤務時間帯）'!$C$6:$L$47,10,FALSE))</f>
        <v>7.9999999999999982</v>
      </c>
      <c r="AE56" s="1217" t="str">
        <f>IF(AE55="","",VLOOKUP(AE55,'【記載例】シフト記号表（勤務時間帯）'!$C$6:$L$47,10,FALSE))</f>
        <v/>
      </c>
      <c r="AF56" s="1217">
        <f>IF(AF55="","",VLOOKUP(AF55,'【記載例】シフト記号表（勤務時間帯）'!$C$6:$L$47,10,FALSE))</f>
        <v>8</v>
      </c>
      <c r="AG56" s="1233" t="str">
        <f>IF(AG55="","",VLOOKUP(AG55,'【記載例】シフト記号表（勤務時間帯）'!$C$6:$L$47,10,FALSE))</f>
        <v/>
      </c>
      <c r="AH56" s="1206" t="str">
        <f>IF(AH55="","",VLOOKUP(AH55,'【記載例】シフト記号表（勤務時間帯）'!$C$6:$L$47,10,FALSE))</f>
        <v/>
      </c>
      <c r="AI56" s="1217">
        <f>IF(AI55="","",VLOOKUP(AI55,'【記載例】シフト記号表（勤務時間帯）'!$C$6:$L$47,10,FALSE))</f>
        <v>8</v>
      </c>
      <c r="AJ56" s="1217">
        <f>IF(AJ55="","",VLOOKUP(AJ55,'【記載例】シフト記号表（勤務時間帯）'!$C$6:$L$47,10,FALSE))</f>
        <v>8</v>
      </c>
      <c r="AK56" s="1217">
        <f>IF(AK55="","",VLOOKUP(AK55,'【記載例】シフト記号表（勤務時間帯）'!$C$6:$L$47,10,FALSE))</f>
        <v>7.9999999999999982</v>
      </c>
      <c r="AL56" s="1217">
        <f>IF(AL55="","",VLOOKUP(AL55,'【記載例】シフト記号表（勤務時間帯）'!$C$6:$L$47,10,FALSE))</f>
        <v>7.9999999999999982</v>
      </c>
      <c r="AM56" s="1217" t="str">
        <f>IF(AM55="","",VLOOKUP(AM55,'【記載例】シフト記号表（勤務時間帯）'!$C$6:$L$47,10,FALSE))</f>
        <v/>
      </c>
      <c r="AN56" s="1233">
        <f>IF(AN55="","",VLOOKUP(AN55,'【記載例】シフト記号表（勤務時間帯）'!$C$6:$L$47,10,FALSE))</f>
        <v>8</v>
      </c>
      <c r="AO56" s="1206">
        <f>IF(AO55="","",VLOOKUP(AO55,'【記載例】シフト記号表（勤務時間帯）'!$C$6:$L$47,10,FALSE))</f>
        <v>8</v>
      </c>
      <c r="AP56" s="1217" t="str">
        <f>IF(AP55="","",VLOOKUP(AP55,'【記載例】シフト記号表（勤務時間帯）'!$C$6:$L$47,10,FALSE))</f>
        <v/>
      </c>
      <c r="AQ56" s="1217">
        <f>IF(AQ55="","",VLOOKUP(AQ55,'【記載例】シフト記号表（勤務時間帯）'!$C$6:$L$47,10,FALSE))</f>
        <v>8</v>
      </c>
      <c r="AR56" s="1217">
        <f>IF(AR55="","",VLOOKUP(AR55,'【記載例】シフト記号表（勤務時間帯）'!$C$6:$L$47,10,FALSE))</f>
        <v>8</v>
      </c>
      <c r="AS56" s="1217">
        <f>IF(AS55="","",VLOOKUP(AS55,'【記載例】シフト記号表（勤務時間帯）'!$C$6:$L$47,10,FALSE))</f>
        <v>7.9999999999999982</v>
      </c>
      <c r="AT56" s="1217">
        <f>IF(AT55="","",VLOOKUP(AT55,'【記載例】シフト記号表（勤務時間帯）'!$C$6:$L$47,10,FALSE))</f>
        <v>7.9999999999999982</v>
      </c>
      <c r="AU56" s="1233" t="str">
        <f>IF(AU55="","",VLOOKUP(AU55,'【記載例】シフト記号表（勤務時間帯）'!$C$6:$L$47,10,FALSE))</f>
        <v/>
      </c>
      <c r="AV56" s="1206">
        <f>IF(AV55="","",VLOOKUP(AV55,'【記載例】シフト記号表（勤務時間帯）'!$C$6:$L$47,10,FALSE))</f>
        <v>8</v>
      </c>
      <c r="AW56" s="1217" t="str">
        <f>IF(AW55="","",VLOOKUP(AW55,'【記載例】シフト記号表（勤務時間帯）'!$C$6:$L$47,10,FALSE))</f>
        <v/>
      </c>
      <c r="AX56" s="1217" t="str">
        <f>IF(AX55="","",VLOOKUP(AX55,'【記載例】シフト記号表（勤務時間帯）'!$C$6:$L$47,10,FALSE))</f>
        <v/>
      </c>
      <c r="AY56" s="1217">
        <f>IF(AY55="","",VLOOKUP(AY55,'【記載例】シフト記号表（勤務時間帯）'!$C$6:$L$47,10,FALSE))</f>
        <v>8</v>
      </c>
      <c r="AZ56" s="1217">
        <f>IF(AZ55="","",VLOOKUP(AZ55,'【記載例】シフト記号表（勤務時間帯）'!$C$6:$L$47,10,FALSE))</f>
        <v>8</v>
      </c>
      <c r="BA56" s="1217">
        <f>IF(BA55="","",VLOOKUP(BA55,'【記載例】シフト記号表（勤務時間帯）'!$C$6:$L$47,10,FALSE))</f>
        <v>7.9999999999999982</v>
      </c>
      <c r="BB56" s="1233">
        <f>IF(BB55="","",VLOOKUP(BB55,'【記載例】シフト記号表（勤務時間帯）'!$C$6:$L$47,10,FALSE))</f>
        <v>7.9999999999999982</v>
      </c>
      <c r="BC56" s="1206" t="str">
        <f>IF(BC55="","",VLOOKUP(BC55,'【記載例】シフト記号表（勤務時間帯）'!$C$6:$L$47,10,FALSE))</f>
        <v/>
      </c>
      <c r="BD56" s="1217" t="str">
        <f>IF(BD55="","",VLOOKUP(BD55,'【記載例】シフト記号表（勤務時間帯）'!$C$6:$L$47,10,FALSE))</f>
        <v/>
      </c>
      <c r="BE56" s="1217" t="str">
        <f>IF(BE55="","",VLOOKUP(BE55,'【記載例】シフト記号表（勤務時間帯）'!$C$6:$L$47,10,FALSE))</f>
        <v/>
      </c>
      <c r="BF56" s="1267">
        <f>IF($BI$3="４週",SUM(AA56:BB56),IF($BI$3="暦月",SUM(AA56:BE56),""))</f>
        <v>160</v>
      </c>
      <c r="BG56" s="1276"/>
      <c r="BH56" s="1285">
        <f>IF($BI$3="４週",BF56/4,IF($BI$3="暦月",(BF56/($BI$8/7)),""))</f>
        <v>40</v>
      </c>
      <c r="BI56" s="1276"/>
      <c r="BJ56" s="1297"/>
      <c r="BK56" s="1304"/>
      <c r="BL56" s="1304"/>
      <c r="BM56" s="1304"/>
      <c r="BN56" s="1314"/>
    </row>
    <row r="57" spans="2:66" ht="20.25" customHeight="1">
      <c r="B57" s="1040">
        <f>B55+1</f>
        <v>21</v>
      </c>
      <c r="C57" s="1048"/>
      <c r="D57" s="1055" t="s">
        <v>1094</v>
      </c>
      <c r="E57" s="1060"/>
      <c r="F57" s="1066"/>
      <c r="G57" s="1077" t="s">
        <v>1099</v>
      </c>
      <c r="H57" s="1088"/>
      <c r="I57" s="1095"/>
      <c r="J57" s="1100"/>
      <c r="K57" s="1095"/>
      <c r="L57" s="1100"/>
      <c r="M57" s="1109" t="s">
        <v>620</v>
      </c>
      <c r="N57" s="1123"/>
      <c r="O57" s="1129" t="s">
        <v>185</v>
      </c>
      <c r="P57" s="1145"/>
      <c r="Q57" s="1145"/>
      <c r="R57" s="1088"/>
      <c r="S57" s="1152" t="s">
        <v>322</v>
      </c>
      <c r="T57" s="1157"/>
      <c r="U57" s="1157"/>
      <c r="V57" s="1157"/>
      <c r="W57" s="1168"/>
      <c r="X57" s="1178" t="s">
        <v>1147</v>
      </c>
      <c r="Y57" s="1185"/>
      <c r="Z57" s="1196"/>
      <c r="AA57" s="1207"/>
      <c r="AB57" s="1218" t="s">
        <v>191</v>
      </c>
      <c r="AC57" s="1218" t="s">
        <v>232</v>
      </c>
      <c r="AD57" s="1218" t="s">
        <v>625</v>
      </c>
      <c r="AE57" s="1218" t="s">
        <v>629</v>
      </c>
      <c r="AF57" s="1218"/>
      <c r="AG57" s="1234" t="s">
        <v>625</v>
      </c>
      <c r="AH57" s="1207" t="s">
        <v>625</v>
      </c>
      <c r="AI57" s="1218"/>
      <c r="AJ57" s="1218" t="s">
        <v>191</v>
      </c>
      <c r="AK57" s="1218" t="s">
        <v>232</v>
      </c>
      <c r="AL57" s="1218" t="s">
        <v>625</v>
      </c>
      <c r="AM57" s="1218" t="s">
        <v>629</v>
      </c>
      <c r="AN57" s="1234"/>
      <c r="AO57" s="1207" t="s">
        <v>625</v>
      </c>
      <c r="AP57" s="1218" t="s">
        <v>629</v>
      </c>
      <c r="AQ57" s="1218"/>
      <c r="AR57" s="1218" t="s">
        <v>191</v>
      </c>
      <c r="AS57" s="1218" t="s">
        <v>232</v>
      </c>
      <c r="AT57" s="1218" t="s">
        <v>625</v>
      </c>
      <c r="AU57" s="1234"/>
      <c r="AV57" s="1207"/>
      <c r="AW57" s="1218" t="s">
        <v>625</v>
      </c>
      <c r="AX57" s="1218" t="s">
        <v>629</v>
      </c>
      <c r="AY57" s="1218"/>
      <c r="AZ57" s="1218" t="s">
        <v>191</v>
      </c>
      <c r="BA57" s="1218" t="s">
        <v>232</v>
      </c>
      <c r="BB57" s="1234" t="s">
        <v>625</v>
      </c>
      <c r="BC57" s="1207"/>
      <c r="BD57" s="1218"/>
      <c r="BE57" s="1261"/>
      <c r="BF57" s="1268"/>
      <c r="BG57" s="1277"/>
      <c r="BH57" s="1286"/>
      <c r="BI57" s="1294"/>
      <c r="BJ57" s="1298"/>
      <c r="BK57" s="1305"/>
      <c r="BL57" s="1305"/>
      <c r="BM57" s="1305"/>
      <c r="BN57" s="1315"/>
    </row>
    <row r="58" spans="2:66" ht="20.25" customHeight="1">
      <c r="B58" s="1041"/>
      <c r="C58" s="1047"/>
      <c r="D58" s="1054"/>
      <c r="E58" s="1060"/>
      <c r="F58" s="1066"/>
      <c r="G58" s="1076"/>
      <c r="H58" s="1087"/>
      <c r="I58" s="1095"/>
      <c r="J58" s="1100" t="str">
        <f>G57</f>
        <v>介護職員</v>
      </c>
      <c r="K58" s="1095"/>
      <c r="L58" s="1100" t="str">
        <f>M57</f>
        <v>A</v>
      </c>
      <c r="M58" s="1108"/>
      <c r="N58" s="1122"/>
      <c r="O58" s="1128"/>
      <c r="P58" s="1144"/>
      <c r="Q58" s="1144"/>
      <c r="R58" s="1087"/>
      <c r="S58" s="1152"/>
      <c r="T58" s="1157"/>
      <c r="U58" s="1157"/>
      <c r="V58" s="1157"/>
      <c r="W58" s="1168"/>
      <c r="X58" s="1177" t="s">
        <v>1148</v>
      </c>
      <c r="Y58" s="1184"/>
      <c r="Z58" s="1195"/>
      <c r="AA58" s="1206" t="str">
        <f>IF(AA57="","",VLOOKUP(AA57,'【記載例】シフト記号表（勤務時間帯）'!$C$6:$L$47,10,FALSE))</f>
        <v/>
      </c>
      <c r="AB58" s="1217">
        <f>IF(AB57="","",VLOOKUP(AB57,'【記載例】シフト記号表（勤務時間帯）'!$C$6:$L$47,10,FALSE))</f>
        <v>8</v>
      </c>
      <c r="AC58" s="1217">
        <f>IF(AC57="","",VLOOKUP(AC57,'【記載例】シフト記号表（勤務時間帯）'!$C$6:$L$47,10,FALSE))</f>
        <v>8</v>
      </c>
      <c r="AD58" s="1217">
        <f>IF(AD57="","",VLOOKUP(AD57,'【記載例】シフト記号表（勤務時間帯）'!$C$6:$L$47,10,FALSE))</f>
        <v>8</v>
      </c>
      <c r="AE58" s="1217">
        <f>IF(AE57="","",VLOOKUP(AE57,'【記載例】シフト記号表（勤務時間帯）'!$C$6:$L$47,10,FALSE))</f>
        <v>7.9999999999999982</v>
      </c>
      <c r="AF58" s="1217" t="str">
        <f>IF(AF57="","",VLOOKUP(AF57,'【記載例】シフト記号表（勤務時間帯）'!$C$6:$L$47,10,FALSE))</f>
        <v/>
      </c>
      <c r="AG58" s="1233">
        <f>IF(AG57="","",VLOOKUP(AG57,'【記載例】シフト記号表（勤務時間帯）'!$C$6:$L$47,10,FALSE))</f>
        <v>8</v>
      </c>
      <c r="AH58" s="1206">
        <f>IF(AH57="","",VLOOKUP(AH57,'【記載例】シフト記号表（勤務時間帯）'!$C$6:$L$47,10,FALSE))</f>
        <v>8</v>
      </c>
      <c r="AI58" s="1217" t="str">
        <f>IF(AI57="","",VLOOKUP(AI57,'【記載例】シフト記号表（勤務時間帯）'!$C$6:$L$47,10,FALSE))</f>
        <v/>
      </c>
      <c r="AJ58" s="1217">
        <f>IF(AJ57="","",VLOOKUP(AJ57,'【記載例】シフト記号表（勤務時間帯）'!$C$6:$L$47,10,FALSE))</f>
        <v>8</v>
      </c>
      <c r="AK58" s="1217">
        <f>IF(AK57="","",VLOOKUP(AK57,'【記載例】シフト記号表（勤務時間帯）'!$C$6:$L$47,10,FALSE))</f>
        <v>8</v>
      </c>
      <c r="AL58" s="1217">
        <f>IF(AL57="","",VLOOKUP(AL57,'【記載例】シフト記号表（勤務時間帯）'!$C$6:$L$47,10,FALSE))</f>
        <v>8</v>
      </c>
      <c r="AM58" s="1217">
        <f>IF(AM57="","",VLOOKUP(AM57,'【記載例】シフト記号表（勤務時間帯）'!$C$6:$L$47,10,FALSE))</f>
        <v>7.9999999999999982</v>
      </c>
      <c r="AN58" s="1233" t="str">
        <f>IF(AN57="","",VLOOKUP(AN57,'【記載例】シフト記号表（勤務時間帯）'!$C$6:$L$47,10,FALSE))</f>
        <v/>
      </c>
      <c r="AO58" s="1206">
        <f>IF(AO57="","",VLOOKUP(AO57,'【記載例】シフト記号表（勤務時間帯）'!$C$6:$L$47,10,FALSE))</f>
        <v>8</v>
      </c>
      <c r="AP58" s="1217">
        <f>IF(AP57="","",VLOOKUP(AP57,'【記載例】シフト記号表（勤務時間帯）'!$C$6:$L$47,10,FALSE))</f>
        <v>7.9999999999999982</v>
      </c>
      <c r="AQ58" s="1217" t="str">
        <f>IF(AQ57="","",VLOOKUP(AQ57,'【記載例】シフト記号表（勤務時間帯）'!$C$6:$L$47,10,FALSE))</f>
        <v/>
      </c>
      <c r="AR58" s="1217">
        <f>IF(AR57="","",VLOOKUP(AR57,'【記載例】シフト記号表（勤務時間帯）'!$C$6:$L$47,10,FALSE))</f>
        <v>8</v>
      </c>
      <c r="AS58" s="1217">
        <f>IF(AS57="","",VLOOKUP(AS57,'【記載例】シフト記号表（勤務時間帯）'!$C$6:$L$47,10,FALSE))</f>
        <v>8</v>
      </c>
      <c r="AT58" s="1217">
        <f>IF(AT57="","",VLOOKUP(AT57,'【記載例】シフト記号表（勤務時間帯）'!$C$6:$L$47,10,FALSE))</f>
        <v>8</v>
      </c>
      <c r="AU58" s="1233" t="str">
        <f>IF(AU57="","",VLOOKUP(AU57,'【記載例】シフト記号表（勤務時間帯）'!$C$6:$L$47,10,FALSE))</f>
        <v/>
      </c>
      <c r="AV58" s="1206" t="str">
        <f>IF(AV57="","",VLOOKUP(AV57,'【記載例】シフト記号表（勤務時間帯）'!$C$6:$L$47,10,FALSE))</f>
        <v/>
      </c>
      <c r="AW58" s="1217">
        <f>IF(AW57="","",VLOOKUP(AW57,'【記載例】シフト記号表（勤務時間帯）'!$C$6:$L$47,10,FALSE))</f>
        <v>8</v>
      </c>
      <c r="AX58" s="1217">
        <f>IF(AX57="","",VLOOKUP(AX57,'【記載例】シフト記号表（勤務時間帯）'!$C$6:$L$47,10,FALSE))</f>
        <v>7.9999999999999982</v>
      </c>
      <c r="AY58" s="1217" t="str">
        <f>IF(AY57="","",VLOOKUP(AY57,'【記載例】シフト記号表（勤務時間帯）'!$C$6:$L$47,10,FALSE))</f>
        <v/>
      </c>
      <c r="AZ58" s="1217">
        <f>IF(AZ57="","",VLOOKUP(AZ57,'【記載例】シフト記号表（勤務時間帯）'!$C$6:$L$47,10,FALSE))</f>
        <v>8</v>
      </c>
      <c r="BA58" s="1217">
        <f>IF(BA57="","",VLOOKUP(BA57,'【記載例】シフト記号表（勤務時間帯）'!$C$6:$L$47,10,FALSE))</f>
        <v>8</v>
      </c>
      <c r="BB58" s="1233">
        <f>IF(BB57="","",VLOOKUP(BB57,'【記載例】シフト記号表（勤務時間帯）'!$C$6:$L$47,10,FALSE))</f>
        <v>8</v>
      </c>
      <c r="BC58" s="1206" t="str">
        <f>IF(BC57="","",VLOOKUP(BC57,'【記載例】シフト記号表（勤務時間帯）'!$C$6:$L$47,10,FALSE))</f>
        <v/>
      </c>
      <c r="BD58" s="1217" t="str">
        <f>IF(BD57="","",VLOOKUP(BD57,'【記載例】シフト記号表（勤務時間帯）'!$C$6:$L$47,10,FALSE))</f>
        <v/>
      </c>
      <c r="BE58" s="1217" t="str">
        <f>IF(BE57="","",VLOOKUP(BE57,'【記載例】シフト記号表（勤務時間帯）'!$C$6:$L$47,10,FALSE))</f>
        <v/>
      </c>
      <c r="BF58" s="1267">
        <f>IF($BI$3="４週",SUM(AA58:BB58),IF($BI$3="暦月",SUM(AA58:BE58),""))</f>
        <v>160</v>
      </c>
      <c r="BG58" s="1276"/>
      <c r="BH58" s="1285">
        <f>IF($BI$3="４週",BF58/4,IF($BI$3="暦月",(BF58/($BI$8/7)),""))</f>
        <v>40</v>
      </c>
      <c r="BI58" s="1276"/>
      <c r="BJ58" s="1297"/>
      <c r="BK58" s="1304"/>
      <c r="BL58" s="1304"/>
      <c r="BM58" s="1304"/>
      <c r="BN58" s="1314"/>
    </row>
    <row r="59" spans="2:66" ht="20.25" customHeight="1">
      <c r="B59" s="1040">
        <f>B57+1</f>
        <v>22</v>
      </c>
      <c r="C59" s="1048"/>
      <c r="D59" s="1055" t="s">
        <v>1094</v>
      </c>
      <c r="E59" s="1060"/>
      <c r="F59" s="1066"/>
      <c r="G59" s="1077" t="s">
        <v>1099</v>
      </c>
      <c r="H59" s="1088"/>
      <c r="I59" s="1095"/>
      <c r="J59" s="1100"/>
      <c r="K59" s="1095"/>
      <c r="L59" s="1100"/>
      <c r="M59" s="1109" t="s">
        <v>620</v>
      </c>
      <c r="N59" s="1123"/>
      <c r="O59" s="1129" t="s">
        <v>185</v>
      </c>
      <c r="P59" s="1145"/>
      <c r="Q59" s="1145"/>
      <c r="R59" s="1088"/>
      <c r="S59" s="1152" t="s">
        <v>582</v>
      </c>
      <c r="T59" s="1157"/>
      <c r="U59" s="1157"/>
      <c r="V59" s="1157"/>
      <c r="W59" s="1168"/>
      <c r="X59" s="1178" t="s">
        <v>1147</v>
      </c>
      <c r="Y59" s="1185"/>
      <c r="Z59" s="1196"/>
      <c r="AA59" s="1207" t="s">
        <v>625</v>
      </c>
      <c r="AB59" s="1218"/>
      <c r="AC59" s="1218" t="s">
        <v>191</v>
      </c>
      <c r="AD59" s="1218" t="s">
        <v>232</v>
      </c>
      <c r="AE59" s="1218" t="s">
        <v>625</v>
      </c>
      <c r="AF59" s="1218" t="s">
        <v>629</v>
      </c>
      <c r="AG59" s="1234"/>
      <c r="AH59" s="1207" t="s">
        <v>629</v>
      </c>
      <c r="AI59" s="1218" t="s">
        <v>625</v>
      </c>
      <c r="AJ59" s="1218"/>
      <c r="AK59" s="1218" t="s">
        <v>191</v>
      </c>
      <c r="AL59" s="1218" t="s">
        <v>232</v>
      </c>
      <c r="AM59" s="1218" t="s">
        <v>625</v>
      </c>
      <c r="AN59" s="1234"/>
      <c r="AO59" s="1207" t="s">
        <v>629</v>
      </c>
      <c r="AP59" s="1218" t="s">
        <v>625</v>
      </c>
      <c r="AQ59" s="1218"/>
      <c r="AR59" s="1218"/>
      <c r="AS59" s="1218" t="s">
        <v>191</v>
      </c>
      <c r="AT59" s="1218" t="s">
        <v>232</v>
      </c>
      <c r="AU59" s="1234" t="s">
        <v>629</v>
      </c>
      <c r="AV59" s="1207" t="s">
        <v>629</v>
      </c>
      <c r="AW59" s="1218"/>
      <c r="AX59" s="1218" t="s">
        <v>625</v>
      </c>
      <c r="AY59" s="1218" t="s">
        <v>629</v>
      </c>
      <c r="AZ59" s="1218"/>
      <c r="BA59" s="1218" t="s">
        <v>191</v>
      </c>
      <c r="BB59" s="1234" t="s">
        <v>232</v>
      </c>
      <c r="BC59" s="1207"/>
      <c r="BD59" s="1218"/>
      <c r="BE59" s="1261"/>
      <c r="BF59" s="1268"/>
      <c r="BG59" s="1277"/>
      <c r="BH59" s="1286"/>
      <c r="BI59" s="1294"/>
      <c r="BJ59" s="1298"/>
      <c r="BK59" s="1305"/>
      <c r="BL59" s="1305"/>
      <c r="BM59" s="1305"/>
      <c r="BN59" s="1315"/>
    </row>
    <row r="60" spans="2:66" ht="20.25" customHeight="1">
      <c r="B60" s="1041"/>
      <c r="C60" s="1047"/>
      <c r="D60" s="1054"/>
      <c r="E60" s="1060"/>
      <c r="F60" s="1066"/>
      <c r="G60" s="1076"/>
      <c r="H60" s="1087"/>
      <c r="I60" s="1095"/>
      <c r="J60" s="1100" t="str">
        <f>G59</f>
        <v>介護職員</v>
      </c>
      <c r="K60" s="1095"/>
      <c r="L60" s="1100" t="str">
        <f>M59</f>
        <v>A</v>
      </c>
      <c r="M60" s="1108"/>
      <c r="N60" s="1122"/>
      <c r="O60" s="1128"/>
      <c r="P60" s="1144"/>
      <c r="Q60" s="1144"/>
      <c r="R60" s="1087"/>
      <c r="S60" s="1152"/>
      <c r="T60" s="1157"/>
      <c r="U60" s="1157"/>
      <c r="V60" s="1157"/>
      <c r="W60" s="1168"/>
      <c r="X60" s="1177" t="s">
        <v>1148</v>
      </c>
      <c r="Y60" s="1184"/>
      <c r="Z60" s="1195"/>
      <c r="AA60" s="1206">
        <f>IF(AA59="","",VLOOKUP(AA59,'【記載例】シフト記号表（勤務時間帯）'!$C$6:$L$47,10,FALSE))</f>
        <v>8</v>
      </c>
      <c r="AB60" s="1217" t="str">
        <f>IF(AB59="","",VLOOKUP(AB59,'【記載例】シフト記号表（勤務時間帯）'!$C$6:$L$47,10,FALSE))</f>
        <v/>
      </c>
      <c r="AC60" s="1217">
        <f>IF(AC59="","",VLOOKUP(AC59,'【記載例】シフト記号表（勤務時間帯）'!$C$6:$L$47,10,FALSE))</f>
        <v>8</v>
      </c>
      <c r="AD60" s="1217">
        <f>IF(AD59="","",VLOOKUP(AD59,'【記載例】シフト記号表（勤務時間帯）'!$C$6:$L$47,10,FALSE))</f>
        <v>8</v>
      </c>
      <c r="AE60" s="1217">
        <f>IF(AE59="","",VLOOKUP(AE59,'【記載例】シフト記号表（勤務時間帯）'!$C$6:$L$47,10,FALSE))</f>
        <v>8</v>
      </c>
      <c r="AF60" s="1217">
        <f>IF(AF59="","",VLOOKUP(AF59,'【記載例】シフト記号表（勤務時間帯）'!$C$6:$L$47,10,FALSE))</f>
        <v>7.9999999999999982</v>
      </c>
      <c r="AG60" s="1233" t="str">
        <f>IF(AG59="","",VLOOKUP(AG59,'【記載例】シフト記号表（勤務時間帯）'!$C$6:$L$47,10,FALSE))</f>
        <v/>
      </c>
      <c r="AH60" s="1206">
        <f>IF(AH59="","",VLOOKUP(AH59,'【記載例】シフト記号表（勤務時間帯）'!$C$6:$L$47,10,FALSE))</f>
        <v>7.9999999999999982</v>
      </c>
      <c r="AI60" s="1217">
        <f>IF(AI59="","",VLOOKUP(AI59,'【記載例】シフト記号表（勤務時間帯）'!$C$6:$L$47,10,FALSE))</f>
        <v>8</v>
      </c>
      <c r="AJ60" s="1217" t="str">
        <f>IF(AJ59="","",VLOOKUP(AJ59,'【記載例】シフト記号表（勤務時間帯）'!$C$6:$L$47,10,FALSE))</f>
        <v/>
      </c>
      <c r="AK60" s="1217">
        <f>IF(AK59="","",VLOOKUP(AK59,'【記載例】シフト記号表（勤務時間帯）'!$C$6:$L$47,10,FALSE))</f>
        <v>8</v>
      </c>
      <c r="AL60" s="1217">
        <f>IF(AL59="","",VLOOKUP(AL59,'【記載例】シフト記号表（勤務時間帯）'!$C$6:$L$47,10,FALSE))</f>
        <v>8</v>
      </c>
      <c r="AM60" s="1217">
        <f>IF(AM59="","",VLOOKUP(AM59,'【記載例】シフト記号表（勤務時間帯）'!$C$6:$L$47,10,FALSE))</f>
        <v>8</v>
      </c>
      <c r="AN60" s="1233" t="str">
        <f>IF(AN59="","",VLOOKUP(AN59,'【記載例】シフト記号表（勤務時間帯）'!$C$6:$L$47,10,FALSE))</f>
        <v/>
      </c>
      <c r="AO60" s="1206">
        <f>IF(AO59="","",VLOOKUP(AO59,'【記載例】シフト記号表（勤務時間帯）'!$C$6:$L$47,10,FALSE))</f>
        <v>7.9999999999999982</v>
      </c>
      <c r="AP60" s="1217">
        <f>IF(AP59="","",VLOOKUP(AP59,'【記載例】シフト記号表（勤務時間帯）'!$C$6:$L$47,10,FALSE))</f>
        <v>8</v>
      </c>
      <c r="AQ60" s="1217" t="str">
        <f>IF(AQ59="","",VLOOKUP(AQ59,'【記載例】シフト記号表（勤務時間帯）'!$C$6:$L$47,10,FALSE))</f>
        <v/>
      </c>
      <c r="AR60" s="1217" t="str">
        <f>IF(AR59="","",VLOOKUP(AR59,'【記載例】シフト記号表（勤務時間帯）'!$C$6:$L$47,10,FALSE))</f>
        <v/>
      </c>
      <c r="AS60" s="1217">
        <f>IF(AS59="","",VLOOKUP(AS59,'【記載例】シフト記号表（勤務時間帯）'!$C$6:$L$47,10,FALSE))</f>
        <v>8</v>
      </c>
      <c r="AT60" s="1217">
        <f>IF(AT59="","",VLOOKUP(AT59,'【記載例】シフト記号表（勤務時間帯）'!$C$6:$L$47,10,FALSE))</f>
        <v>8</v>
      </c>
      <c r="AU60" s="1233">
        <f>IF(AU59="","",VLOOKUP(AU59,'【記載例】シフト記号表（勤務時間帯）'!$C$6:$L$47,10,FALSE))</f>
        <v>7.9999999999999982</v>
      </c>
      <c r="AV60" s="1206">
        <f>IF(AV59="","",VLOOKUP(AV59,'【記載例】シフト記号表（勤務時間帯）'!$C$6:$L$47,10,FALSE))</f>
        <v>7.9999999999999982</v>
      </c>
      <c r="AW60" s="1217" t="str">
        <f>IF(AW59="","",VLOOKUP(AW59,'【記載例】シフト記号表（勤務時間帯）'!$C$6:$L$47,10,FALSE))</f>
        <v/>
      </c>
      <c r="AX60" s="1217">
        <f>IF(AX59="","",VLOOKUP(AX59,'【記載例】シフト記号表（勤務時間帯）'!$C$6:$L$47,10,FALSE))</f>
        <v>8</v>
      </c>
      <c r="AY60" s="1217">
        <f>IF(AY59="","",VLOOKUP(AY59,'【記載例】シフト記号表（勤務時間帯）'!$C$6:$L$47,10,FALSE))</f>
        <v>7.9999999999999982</v>
      </c>
      <c r="AZ60" s="1217" t="str">
        <f>IF(AZ59="","",VLOOKUP(AZ59,'【記載例】シフト記号表（勤務時間帯）'!$C$6:$L$47,10,FALSE))</f>
        <v/>
      </c>
      <c r="BA60" s="1217">
        <f>IF(BA59="","",VLOOKUP(BA59,'【記載例】シフト記号表（勤務時間帯）'!$C$6:$L$47,10,FALSE))</f>
        <v>8</v>
      </c>
      <c r="BB60" s="1233">
        <f>IF(BB59="","",VLOOKUP(BB59,'【記載例】シフト記号表（勤務時間帯）'!$C$6:$L$47,10,FALSE))</f>
        <v>8</v>
      </c>
      <c r="BC60" s="1206" t="str">
        <f>IF(BC59="","",VLOOKUP(BC59,'【記載例】シフト記号表（勤務時間帯）'!$C$6:$L$47,10,FALSE))</f>
        <v/>
      </c>
      <c r="BD60" s="1217" t="str">
        <f>IF(BD59="","",VLOOKUP(BD59,'【記載例】シフト記号表（勤務時間帯）'!$C$6:$L$47,10,FALSE))</f>
        <v/>
      </c>
      <c r="BE60" s="1217" t="str">
        <f>IF(BE59="","",VLOOKUP(BE59,'【記載例】シフト記号表（勤務時間帯）'!$C$6:$L$47,10,FALSE))</f>
        <v/>
      </c>
      <c r="BF60" s="1267">
        <f>IF($BI$3="４週",SUM(AA60:BB60),IF($BI$3="暦月",SUM(AA60:BE60),""))</f>
        <v>160</v>
      </c>
      <c r="BG60" s="1276"/>
      <c r="BH60" s="1285">
        <f>IF($BI$3="４週",BF60/4,IF($BI$3="暦月",(BF60/($BI$8/7)),""))</f>
        <v>40</v>
      </c>
      <c r="BI60" s="1276"/>
      <c r="BJ60" s="1297"/>
      <c r="BK60" s="1304"/>
      <c r="BL60" s="1304"/>
      <c r="BM60" s="1304"/>
      <c r="BN60" s="1314"/>
    </row>
    <row r="61" spans="2:66" ht="20.25" customHeight="1">
      <c r="B61" s="1040">
        <f>B59+1</f>
        <v>23</v>
      </c>
      <c r="C61" s="1048"/>
      <c r="D61" s="1055" t="s">
        <v>1094</v>
      </c>
      <c r="E61" s="1060"/>
      <c r="F61" s="1066"/>
      <c r="G61" s="1077" t="s">
        <v>1099</v>
      </c>
      <c r="H61" s="1088"/>
      <c r="I61" s="1095"/>
      <c r="J61" s="1100"/>
      <c r="K61" s="1095"/>
      <c r="L61" s="1100"/>
      <c r="M61" s="1109" t="s">
        <v>620</v>
      </c>
      <c r="N61" s="1123"/>
      <c r="O61" s="1129" t="s">
        <v>185</v>
      </c>
      <c r="P61" s="1145"/>
      <c r="Q61" s="1145"/>
      <c r="R61" s="1088"/>
      <c r="S61" s="1152" t="s">
        <v>1137</v>
      </c>
      <c r="T61" s="1157"/>
      <c r="U61" s="1157"/>
      <c r="V61" s="1157"/>
      <c r="W61" s="1168"/>
      <c r="X61" s="1178" t="s">
        <v>1147</v>
      </c>
      <c r="Y61" s="1185"/>
      <c r="Z61" s="1196"/>
      <c r="AA61" s="1207" t="s">
        <v>629</v>
      </c>
      <c r="AB61" s="1218" t="s">
        <v>625</v>
      </c>
      <c r="AC61" s="1218"/>
      <c r="AD61" s="1218" t="s">
        <v>191</v>
      </c>
      <c r="AE61" s="1218" t="s">
        <v>232</v>
      </c>
      <c r="AF61" s="1218"/>
      <c r="AG61" s="1234" t="s">
        <v>629</v>
      </c>
      <c r="AH61" s="1207" t="s">
        <v>625</v>
      </c>
      <c r="AI61" s="1218" t="s">
        <v>625</v>
      </c>
      <c r="AJ61" s="1218" t="s">
        <v>629</v>
      </c>
      <c r="AK61" s="1218"/>
      <c r="AL61" s="1218" t="s">
        <v>191</v>
      </c>
      <c r="AM61" s="1218" t="s">
        <v>232</v>
      </c>
      <c r="AN61" s="1234"/>
      <c r="AO61" s="1207" t="s">
        <v>625</v>
      </c>
      <c r="AP61" s="1218"/>
      <c r="AQ61" s="1218" t="s">
        <v>625</v>
      </c>
      <c r="AR61" s="1218" t="s">
        <v>625</v>
      </c>
      <c r="AS61" s="1218"/>
      <c r="AT61" s="1218" t="s">
        <v>191</v>
      </c>
      <c r="AU61" s="1234" t="s">
        <v>232</v>
      </c>
      <c r="AV61" s="1207" t="s">
        <v>625</v>
      </c>
      <c r="AW61" s="1218" t="s">
        <v>629</v>
      </c>
      <c r="AX61" s="1218"/>
      <c r="AY61" s="1218" t="s">
        <v>625</v>
      </c>
      <c r="AZ61" s="1218" t="s">
        <v>625</v>
      </c>
      <c r="BA61" s="1218"/>
      <c r="BB61" s="1234" t="s">
        <v>191</v>
      </c>
      <c r="BC61" s="1207"/>
      <c r="BD61" s="1218"/>
      <c r="BE61" s="1261"/>
      <c r="BF61" s="1268"/>
      <c r="BG61" s="1277"/>
      <c r="BH61" s="1286"/>
      <c r="BI61" s="1294"/>
      <c r="BJ61" s="1298"/>
      <c r="BK61" s="1305"/>
      <c r="BL61" s="1305"/>
      <c r="BM61" s="1305"/>
      <c r="BN61" s="1315"/>
    </row>
    <row r="62" spans="2:66" ht="20.25" customHeight="1">
      <c r="B62" s="1041"/>
      <c r="C62" s="1047"/>
      <c r="D62" s="1054"/>
      <c r="E62" s="1060"/>
      <c r="F62" s="1066"/>
      <c r="G62" s="1076"/>
      <c r="H62" s="1087"/>
      <c r="I62" s="1095"/>
      <c r="J62" s="1100" t="str">
        <f>G61</f>
        <v>介護職員</v>
      </c>
      <c r="K62" s="1095"/>
      <c r="L62" s="1100" t="str">
        <f>M61</f>
        <v>A</v>
      </c>
      <c r="M62" s="1108"/>
      <c r="N62" s="1122"/>
      <c r="O62" s="1128"/>
      <c r="P62" s="1144"/>
      <c r="Q62" s="1144"/>
      <c r="R62" s="1087"/>
      <c r="S62" s="1152"/>
      <c r="T62" s="1157"/>
      <c r="U62" s="1157"/>
      <c r="V62" s="1157"/>
      <c r="W62" s="1168"/>
      <c r="X62" s="1177" t="s">
        <v>1148</v>
      </c>
      <c r="Y62" s="1184"/>
      <c r="Z62" s="1195"/>
      <c r="AA62" s="1206">
        <f>IF(AA61="","",VLOOKUP(AA61,'【記載例】シフト記号表（勤務時間帯）'!$C$6:$L$47,10,FALSE))</f>
        <v>7.9999999999999982</v>
      </c>
      <c r="AB62" s="1217">
        <f>IF(AB61="","",VLOOKUP(AB61,'【記載例】シフト記号表（勤務時間帯）'!$C$6:$L$47,10,FALSE))</f>
        <v>8</v>
      </c>
      <c r="AC62" s="1217" t="str">
        <f>IF(AC61="","",VLOOKUP(AC61,'【記載例】シフト記号表（勤務時間帯）'!$C$6:$L$47,10,FALSE))</f>
        <v/>
      </c>
      <c r="AD62" s="1217">
        <f>IF(AD61="","",VLOOKUP(AD61,'【記載例】シフト記号表（勤務時間帯）'!$C$6:$L$47,10,FALSE))</f>
        <v>8</v>
      </c>
      <c r="AE62" s="1217">
        <f>IF(AE61="","",VLOOKUP(AE61,'【記載例】シフト記号表（勤務時間帯）'!$C$6:$L$47,10,FALSE))</f>
        <v>8</v>
      </c>
      <c r="AF62" s="1217" t="str">
        <f>IF(AF61="","",VLOOKUP(AF61,'【記載例】シフト記号表（勤務時間帯）'!$C$6:$L$47,10,FALSE))</f>
        <v/>
      </c>
      <c r="AG62" s="1233">
        <f>IF(AG61="","",VLOOKUP(AG61,'【記載例】シフト記号表（勤務時間帯）'!$C$6:$L$47,10,FALSE))</f>
        <v>7.9999999999999982</v>
      </c>
      <c r="AH62" s="1206">
        <f>IF(AH61="","",VLOOKUP(AH61,'【記載例】シフト記号表（勤務時間帯）'!$C$6:$L$47,10,FALSE))</f>
        <v>8</v>
      </c>
      <c r="AI62" s="1217">
        <f>IF(AI61="","",VLOOKUP(AI61,'【記載例】シフト記号表（勤務時間帯）'!$C$6:$L$47,10,FALSE))</f>
        <v>8</v>
      </c>
      <c r="AJ62" s="1217">
        <f>IF(AJ61="","",VLOOKUP(AJ61,'【記載例】シフト記号表（勤務時間帯）'!$C$6:$L$47,10,FALSE))</f>
        <v>7.9999999999999982</v>
      </c>
      <c r="AK62" s="1217" t="str">
        <f>IF(AK61="","",VLOOKUP(AK61,'【記載例】シフト記号表（勤務時間帯）'!$C$6:$L$47,10,FALSE))</f>
        <v/>
      </c>
      <c r="AL62" s="1217">
        <f>IF(AL61="","",VLOOKUP(AL61,'【記載例】シフト記号表（勤務時間帯）'!$C$6:$L$47,10,FALSE))</f>
        <v>8</v>
      </c>
      <c r="AM62" s="1217">
        <f>IF(AM61="","",VLOOKUP(AM61,'【記載例】シフト記号表（勤務時間帯）'!$C$6:$L$47,10,FALSE))</f>
        <v>8</v>
      </c>
      <c r="AN62" s="1233" t="str">
        <f>IF(AN61="","",VLOOKUP(AN61,'【記載例】シフト記号表（勤務時間帯）'!$C$6:$L$47,10,FALSE))</f>
        <v/>
      </c>
      <c r="AO62" s="1206">
        <f>IF(AO61="","",VLOOKUP(AO61,'【記載例】シフト記号表（勤務時間帯）'!$C$6:$L$47,10,FALSE))</f>
        <v>8</v>
      </c>
      <c r="AP62" s="1217" t="str">
        <f>IF(AP61="","",VLOOKUP(AP61,'【記載例】シフト記号表（勤務時間帯）'!$C$6:$L$47,10,FALSE))</f>
        <v/>
      </c>
      <c r="AQ62" s="1217">
        <f>IF(AQ61="","",VLOOKUP(AQ61,'【記載例】シフト記号表（勤務時間帯）'!$C$6:$L$47,10,FALSE))</f>
        <v>8</v>
      </c>
      <c r="AR62" s="1217">
        <f>IF(AR61="","",VLOOKUP(AR61,'【記載例】シフト記号表（勤務時間帯）'!$C$6:$L$47,10,FALSE))</f>
        <v>8</v>
      </c>
      <c r="AS62" s="1217" t="str">
        <f>IF(AS61="","",VLOOKUP(AS61,'【記載例】シフト記号表（勤務時間帯）'!$C$6:$L$47,10,FALSE))</f>
        <v/>
      </c>
      <c r="AT62" s="1217">
        <f>IF(AT61="","",VLOOKUP(AT61,'【記載例】シフト記号表（勤務時間帯）'!$C$6:$L$47,10,FALSE))</f>
        <v>8</v>
      </c>
      <c r="AU62" s="1233">
        <f>IF(AU61="","",VLOOKUP(AU61,'【記載例】シフト記号表（勤務時間帯）'!$C$6:$L$47,10,FALSE))</f>
        <v>8</v>
      </c>
      <c r="AV62" s="1206">
        <f>IF(AV61="","",VLOOKUP(AV61,'【記載例】シフト記号表（勤務時間帯）'!$C$6:$L$47,10,FALSE))</f>
        <v>8</v>
      </c>
      <c r="AW62" s="1217">
        <f>IF(AW61="","",VLOOKUP(AW61,'【記載例】シフト記号表（勤務時間帯）'!$C$6:$L$47,10,FALSE))</f>
        <v>7.9999999999999982</v>
      </c>
      <c r="AX62" s="1217" t="str">
        <f>IF(AX61="","",VLOOKUP(AX61,'【記載例】シフト記号表（勤務時間帯）'!$C$6:$L$47,10,FALSE))</f>
        <v/>
      </c>
      <c r="AY62" s="1217">
        <f>IF(AY61="","",VLOOKUP(AY61,'【記載例】シフト記号表（勤務時間帯）'!$C$6:$L$47,10,FALSE))</f>
        <v>8</v>
      </c>
      <c r="AZ62" s="1217">
        <f>IF(AZ61="","",VLOOKUP(AZ61,'【記載例】シフト記号表（勤務時間帯）'!$C$6:$L$47,10,FALSE))</f>
        <v>8</v>
      </c>
      <c r="BA62" s="1217" t="str">
        <f>IF(BA61="","",VLOOKUP(BA61,'【記載例】シフト記号表（勤務時間帯）'!$C$6:$L$47,10,FALSE))</f>
        <v/>
      </c>
      <c r="BB62" s="1233">
        <f>IF(BB61="","",VLOOKUP(BB61,'【記載例】シフト記号表（勤務時間帯）'!$C$6:$L$47,10,FALSE))</f>
        <v>8</v>
      </c>
      <c r="BC62" s="1206" t="str">
        <f>IF(BC61="","",VLOOKUP(BC61,'【記載例】シフト記号表（勤務時間帯）'!$C$6:$L$47,10,FALSE))</f>
        <v/>
      </c>
      <c r="BD62" s="1217" t="str">
        <f>IF(BD61="","",VLOOKUP(BD61,'【記載例】シフト記号表（勤務時間帯）'!$C$6:$L$47,10,FALSE))</f>
        <v/>
      </c>
      <c r="BE62" s="1217" t="str">
        <f>IF(BE61="","",VLOOKUP(BE61,'【記載例】シフト記号表（勤務時間帯）'!$C$6:$L$47,10,FALSE))</f>
        <v/>
      </c>
      <c r="BF62" s="1267">
        <f>IF($BI$3="４週",SUM(AA62:BB62),IF($BI$3="暦月",SUM(AA62:BE62),""))</f>
        <v>160</v>
      </c>
      <c r="BG62" s="1276"/>
      <c r="BH62" s="1285">
        <f>IF($BI$3="４週",BF62/4,IF($BI$3="暦月",(BF62/($BI$8/7)),""))</f>
        <v>40</v>
      </c>
      <c r="BI62" s="1276"/>
      <c r="BJ62" s="1297"/>
      <c r="BK62" s="1304"/>
      <c r="BL62" s="1304"/>
      <c r="BM62" s="1304"/>
      <c r="BN62" s="1314"/>
    </row>
    <row r="63" spans="2:66" ht="20.25" customHeight="1">
      <c r="B63" s="1040">
        <f>B61+1</f>
        <v>24</v>
      </c>
      <c r="C63" s="1048"/>
      <c r="D63" s="1055" t="s">
        <v>1094</v>
      </c>
      <c r="E63" s="1060"/>
      <c r="F63" s="1066"/>
      <c r="G63" s="1077" t="s">
        <v>1099</v>
      </c>
      <c r="H63" s="1088"/>
      <c r="I63" s="1095"/>
      <c r="J63" s="1100"/>
      <c r="K63" s="1095"/>
      <c r="L63" s="1100"/>
      <c r="M63" s="1109" t="s">
        <v>1100</v>
      </c>
      <c r="N63" s="1123"/>
      <c r="O63" s="1129" t="s">
        <v>185</v>
      </c>
      <c r="P63" s="1145"/>
      <c r="Q63" s="1145"/>
      <c r="R63" s="1088"/>
      <c r="S63" s="1152" t="s">
        <v>622</v>
      </c>
      <c r="T63" s="1157"/>
      <c r="U63" s="1157"/>
      <c r="V63" s="1157"/>
      <c r="W63" s="1168"/>
      <c r="X63" s="1178" t="s">
        <v>1147</v>
      </c>
      <c r="Y63" s="1185"/>
      <c r="Z63" s="1196"/>
      <c r="AA63" s="1207"/>
      <c r="AB63" s="1218" t="s">
        <v>629</v>
      </c>
      <c r="AC63" s="1218" t="s">
        <v>625</v>
      </c>
      <c r="AD63" s="1218"/>
      <c r="AE63" s="1218" t="s">
        <v>625</v>
      </c>
      <c r="AF63" s="1218" t="s">
        <v>625</v>
      </c>
      <c r="AG63" s="1234"/>
      <c r="AH63" s="1207"/>
      <c r="AI63" s="1218" t="s">
        <v>629</v>
      </c>
      <c r="AJ63" s="1218" t="s">
        <v>625</v>
      </c>
      <c r="AK63" s="1218" t="s">
        <v>625</v>
      </c>
      <c r="AL63" s="1218"/>
      <c r="AM63" s="1218"/>
      <c r="AN63" s="1234" t="s">
        <v>629</v>
      </c>
      <c r="AO63" s="1207"/>
      <c r="AP63" s="1218"/>
      <c r="AQ63" s="1218" t="s">
        <v>629</v>
      </c>
      <c r="AR63" s="1218" t="s">
        <v>629</v>
      </c>
      <c r="AS63" s="1218" t="s">
        <v>625</v>
      </c>
      <c r="AT63" s="1218"/>
      <c r="AU63" s="1234" t="s">
        <v>625</v>
      </c>
      <c r="AV63" s="1207"/>
      <c r="AW63" s="1218" t="s">
        <v>625</v>
      </c>
      <c r="AX63" s="1218" t="s">
        <v>625</v>
      </c>
      <c r="AY63" s="1218"/>
      <c r="AZ63" s="1218" t="s">
        <v>625</v>
      </c>
      <c r="BA63" s="1218" t="s">
        <v>629</v>
      </c>
      <c r="BB63" s="1234"/>
      <c r="BC63" s="1207"/>
      <c r="BD63" s="1218"/>
      <c r="BE63" s="1261"/>
      <c r="BF63" s="1268"/>
      <c r="BG63" s="1277"/>
      <c r="BH63" s="1286"/>
      <c r="BI63" s="1294"/>
      <c r="BJ63" s="1298"/>
      <c r="BK63" s="1305"/>
      <c r="BL63" s="1305"/>
      <c r="BM63" s="1305"/>
      <c r="BN63" s="1315"/>
    </row>
    <row r="64" spans="2:66" ht="20.25" customHeight="1">
      <c r="B64" s="1041"/>
      <c r="C64" s="1047"/>
      <c r="D64" s="1054"/>
      <c r="E64" s="1060"/>
      <c r="F64" s="1066"/>
      <c r="G64" s="1076"/>
      <c r="H64" s="1087"/>
      <c r="I64" s="1095"/>
      <c r="J64" s="1100" t="str">
        <f>G63</f>
        <v>介護職員</v>
      </c>
      <c r="K64" s="1095"/>
      <c r="L64" s="1100" t="str">
        <f>M63</f>
        <v>C</v>
      </c>
      <c r="M64" s="1108"/>
      <c r="N64" s="1122"/>
      <c r="O64" s="1128"/>
      <c r="P64" s="1144"/>
      <c r="Q64" s="1144"/>
      <c r="R64" s="1087"/>
      <c r="S64" s="1152"/>
      <c r="T64" s="1157"/>
      <c r="U64" s="1157"/>
      <c r="V64" s="1157"/>
      <c r="W64" s="1168"/>
      <c r="X64" s="1177" t="s">
        <v>1148</v>
      </c>
      <c r="Y64" s="1184"/>
      <c r="Z64" s="1195"/>
      <c r="AA64" s="1206" t="str">
        <f>IF(AA63="","",VLOOKUP(AA63,'【記載例】シフト記号表（勤務時間帯）'!$C$6:$L$47,10,FALSE))</f>
        <v/>
      </c>
      <c r="AB64" s="1217">
        <f>IF(AB63="","",VLOOKUP(AB63,'【記載例】シフト記号表（勤務時間帯）'!$C$6:$L$47,10,FALSE))</f>
        <v>7.9999999999999982</v>
      </c>
      <c r="AC64" s="1217">
        <f>IF(AC63="","",VLOOKUP(AC63,'【記載例】シフト記号表（勤務時間帯）'!$C$6:$L$47,10,FALSE))</f>
        <v>8</v>
      </c>
      <c r="AD64" s="1217" t="str">
        <f>IF(AD63="","",VLOOKUP(AD63,'【記載例】シフト記号表（勤務時間帯）'!$C$6:$L$47,10,FALSE))</f>
        <v/>
      </c>
      <c r="AE64" s="1217">
        <f>IF(AE63="","",VLOOKUP(AE63,'【記載例】シフト記号表（勤務時間帯）'!$C$6:$L$47,10,FALSE))</f>
        <v>8</v>
      </c>
      <c r="AF64" s="1217">
        <f>IF(AF63="","",VLOOKUP(AF63,'【記載例】シフト記号表（勤務時間帯）'!$C$6:$L$47,10,FALSE))</f>
        <v>8</v>
      </c>
      <c r="AG64" s="1233" t="str">
        <f>IF(AG63="","",VLOOKUP(AG63,'【記載例】シフト記号表（勤務時間帯）'!$C$6:$L$47,10,FALSE))</f>
        <v/>
      </c>
      <c r="AH64" s="1206" t="str">
        <f>IF(AH63="","",VLOOKUP(AH63,'【記載例】シフト記号表（勤務時間帯）'!$C$6:$L$47,10,FALSE))</f>
        <v/>
      </c>
      <c r="AI64" s="1217">
        <f>IF(AI63="","",VLOOKUP(AI63,'【記載例】シフト記号表（勤務時間帯）'!$C$6:$L$47,10,FALSE))</f>
        <v>7.9999999999999982</v>
      </c>
      <c r="AJ64" s="1217">
        <f>IF(AJ63="","",VLOOKUP(AJ63,'【記載例】シフト記号表（勤務時間帯）'!$C$6:$L$47,10,FALSE))</f>
        <v>8</v>
      </c>
      <c r="AK64" s="1217">
        <f>IF(AK63="","",VLOOKUP(AK63,'【記載例】シフト記号表（勤務時間帯）'!$C$6:$L$47,10,FALSE))</f>
        <v>8</v>
      </c>
      <c r="AL64" s="1217" t="str">
        <f>IF(AL63="","",VLOOKUP(AL63,'【記載例】シフト記号表（勤務時間帯）'!$C$6:$L$47,10,FALSE))</f>
        <v/>
      </c>
      <c r="AM64" s="1217" t="str">
        <f>IF(AM63="","",VLOOKUP(AM63,'【記載例】シフト記号表（勤務時間帯）'!$C$6:$L$47,10,FALSE))</f>
        <v/>
      </c>
      <c r="AN64" s="1233">
        <f>IF(AN63="","",VLOOKUP(AN63,'【記載例】シフト記号表（勤務時間帯）'!$C$6:$L$47,10,FALSE))</f>
        <v>7.9999999999999982</v>
      </c>
      <c r="AO64" s="1206" t="str">
        <f>IF(AO63="","",VLOOKUP(AO63,'【記載例】シフト記号表（勤務時間帯）'!$C$6:$L$47,10,FALSE))</f>
        <v/>
      </c>
      <c r="AP64" s="1217" t="str">
        <f>IF(AP63="","",VLOOKUP(AP63,'【記載例】シフト記号表（勤務時間帯）'!$C$6:$L$47,10,FALSE))</f>
        <v/>
      </c>
      <c r="AQ64" s="1217">
        <f>IF(AQ63="","",VLOOKUP(AQ63,'【記載例】シフト記号表（勤務時間帯）'!$C$6:$L$47,10,FALSE))</f>
        <v>7.9999999999999982</v>
      </c>
      <c r="AR64" s="1217">
        <f>IF(AR63="","",VLOOKUP(AR63,'【記載例】シフト記号表（勤務時間帯）'!$C$6:$L$47,10,FALSE))</f>
        <v>7.9999999999999982</v>
      </c>
      <c r="AS64" s="1217">
        <f>IF(AS63="","",VLOOKUP(AS63,'【記載例】シフト記号表（勤務時間帯）'!$C$6:$L$47,10,FALSE))</f>
        <v>8</v>
      </c>
      <c r="AT64" s="1217" t="str">
        <f>IF(AT63="","",VLOOKUP(AT63,'【記載例】シフト記号表（勤務時間帯）'!$C$6:$L$47,10,FALSE))</f>
        <v/>
      </c>
      <c r="AU64" s="1233">
        <f>IF(AU63="","",VLOOKUP(AU63,'【記載例】シフト記号表（勤務時間帯）'!$C$6:$L$47,10,FALSE))</f>
        <v>8</v>
      </c>
      <c r="AV64" s="1206" t="str">
        <f>IF(AV63="","",VLOOKUP(AV63,'【記載例】シフト記号表（勤務時間帯）'!$C$6:$L$47,10,FALSE))</f>
        <v/>
      </c>
      <c r="AW64" s="1217">
        <f>IF(AW63="","",VLOOKUP(AW63,'【記載例】シフト記号表（勤務時間帯）'!$C$6:$L$47,10,FALSE))</f>
        <v>8</v>
      </c>
      <c r="AX64" s="1217">
        <f>IF(AX63="","",VLOOKUP(AX63,'【記載例】シフト記号表（勤務時間帯）'!$C$6:$L$47,10,FALSE))</f>
        <v>8</v>
      </c>
      <c r="AY64" s="1217" t="str">
        <f>IF(AY63="","",VLOOKUP(AY63,'【記載例】シフト記号表（勤務時間帯）'!$C$6:$L$47,10,FALSE))</f>
        <v/>
      </c>
      <c r="AZ64" s="1217">
        <f>IF(AZ63="","",VLOOKUP(AZ63,'【記載例】シフト記号表（勤務時間帯）'!$C$6:$L$47,10,FALSE))</f>
        <v>8</v>
      </c>
      <c r="BA64" s="1217">
        <f>IF(BA63="","",VLOOKUP(BA63,'【記載例】シフト記号表（勤務時間帯）'!$C$6:$L$47,10,FALSE))</f>
        <v>7.9999999999999982</v>
      </c>
      <c r="BB64" s="1233" t="str">
        <f>IF(BB63="","",VLOOKUP(BB63,'【記載例】シフト記号表（勤務時間帯）'!$C$6:$L$47,10,FALSE))</f>
        <v/>
      </c>
      <c r="BC64" s="1206" t="str">
        <f>IF(BC63="","",VLOOKUP(BC63,'【記載例】シフト記号表（勤務時間帯）'!$C$6:$L$47,10,FALSE))</f>
        <v/>
      </c>
      <c r="BD64" s="1217" t="str">
        <f>IF(BD63="","",VLOOKUP(BD63,'【記載例】シフト記号表（勤務時間帯）'!$C$6:$L$47,10,FALSE))</f>
        <v/>
      </c>
      <c r="BE64" s="1217" t="str">
        <f>IF(BE63="","",VLOOKUP(BE63,'【記載例】シフト記号表（勤務時間帯）'!$C$6:$L$47,10,FALSE))</f>
        <v/>
      </c>
      <c r="BF64" s="1267">
        <f>IF($BI$3="４週",SUM(AA64:BB64),IF($BI$3="暦月",SUM(AA64:BE64),""))</f>
        <v>128</v>
      </c>
      <c r="BG64" s="1276"/>
      <c r="BH64" s="1285">
        <f>IF($BI$3="４週",BF64/4,IF($BI$3="暦月",(BF64/($BI$8/7)),""))</f>
        <v>32</v>
      </c>
      <c r="BI64" s="1276"/>
      <c r="BJ64" s="1297"/>
      <c r="BK64" s="1304"/>
      <c r="BL64" s="1304"/>
      <c r="BM64" s="1304"/>
      <c r="BN64" s="1314"/>
    </row>
    <row r="65" spans="2:66" ht="20.25" customHeight="1">
      <c r="B65" s="1040">
        <f>B63+1</f>
        <v>25</v>
      </c>
      <c r="C65" s="1048" t="s">
        <v>1089</v>
      </c>
      <c r="D65" s="1055" t="s">
        <v>9</v>
      </c>
      <c r="E65" s="1060"/>
      <c r="F65" s="1066"/>
      <c r="G65" s="1077" t="s">
        <v>1099</v>
      </c>
      <c r="H65" s="1088"/>
      <c r="I65" s="1095"/>
      <c r="J65" s="1100"/>
      <c r="K65" s="1095"/>
      <c r="L65" s="1100"/>
      <c r="M65" s="1109" t="s">
        <v>620</v>
      </c>
      <c r="N65" s="1123"/>
      <c r="O65" s="1129" t="s">
        <v>1109</v>
      </c>
      <c r="P65" s="1145"/>
      <c r="Q65" s="1145"/>
      <c r="R65" s="1088"/>
      <c r="S65" s="1152" t="s">
        <v>1138</v>
      </c>
      <c r="T65" s="1157"/>
      <c r="U65" s="1157"/>
      <c r="V65" s="1157"/>
      <c r="W65" s="1168"/>
      <c r="X65" s="1178" t="s">
        <v>1147</v>
      </c>
      <c r="Y65" s="1185"/>
      <c r="Z65" s="1196"/>
      <c r="AA65" s="1207" t="s">
        <v>625</v>
      </c>
      <c r="AB65" s="1218" t="s">
        <v>625</v>
      </c>
      <c r="AC65" s="1218"/>
      <c r="AD65" s="1218"/>
      <c r="AE65" s="1218" t="s">
        <v>191</v>
      </c>
      <c r="AF65" s="1218" t="s">
        <v>232</v>
      </c>
      <c r="AG65" s="1234" t="s">
        <v>629</v>
      </c>
      <c r="AH65" s="1207" t="s">
        <v>629</v>
      </c>
      <c r="AI65" s="1218"/>
      <c r="AJ65" s="1218" t="s">
        <v>625</v>
      </c>
      <c r="AK65" s="1218" t="s">
        <v>625</v>
      </c>
      <c r="AL65" s="1218"/>
      <c r="AM65" s="1218" t="s">
        <v>191</v>
      </c>
      <c r="AN65" s="1234" t="s">
        <v>232</v>
      </c>
      <c r="AO65" s="1207" t="s">
        <v>629</v>
      </c>
      <c r="AP65" s="1218" t="s">
        <v>629</v>
      </c>
      <c r="AQ65" s="1218"/>
      <c r="AR65" s="1218" t="s">
        <v>625</v>
      </c>
      <c r="AS65" s="1218"/>
      <c r="AT65" s="1218"/>
      <c r="AU65" s="1234" t="s">
        <v>191</v>
      </c>
      <c r="AV65" s="1207" t="s">
        <v>232</v>
      </c>
      <c r="AW65" s="1218" t="s">
        <v>629</v>
      </c>
      <c r="AX65" s="1218" t="s">
        <v>629</v>
      </c>
      <c r="AY65" s="1218"/>
      <c r="AZ65" s="1218" t="s">
        <v>629</v>
      </c>
      <c r="BA65" s="1218" t="s">
        <v>625</v>
      </c>
      <c r="BB65" s="1234" t="s">
        <v>625</v>
      </c>
      <c r="BC65" s="1207"/>
      <c r="BD65" s="1218"/>
      <c r="BE65" s="1261"/>
      <c r="BF65" s="1268"/>
      <c r="BG65" s="1277"/>
      <c r="BH65" s="1286"/>
      <c r="BI65" s="1294"/>
      <c r="BJ65" s="1298"/>
      <c r="BK65" s="1305"/>
      <c r="BL65" s="1305"/>
      <c r="BM65" s="1305"/>
      <c r="BN65" s="1315"/>
    </row>
    <row r="66" spans="2:66" ht="20.25" customHeight="1">
      <c r="B66" s="1041"/>
      <c r="C66" s="1047"/>
      <c r="D66" s="1054"/>
      <c r="E66" s="1060"/>
      <c r="F66" s="1066"/>
      <c r="G66" s="1076"/>
      <c r="H66" s="1087"/>
      <c r="I66" s="1095"/>
      <c r="J66" s="1100" t="str">
        <f>G65</f>
        <v>介護職員</v>
      </c>
      <c r="K66" s="1095"/>
      <c r="L66" s="1100" t="str">
        <f>M65</f>
        <v>A</v>
      </c>
      <c r="M66" s="1108"/>
      <c r="N66" s="1122"/>
      <c r="O66" s="1128"/>
      <c r="P66" s="1144"/>
      <c r="Q66" s="1144"/>
      <c r="R66" s="1087"/>
      <c r="S66" s="1152"/>
      <c r="T66" s="1157"/>
      <c r="U66" s="1157"/>
      <c r="V66" s="1157"/>
      <c r="W66" s="1168"/>
      <c r="X66" s="1177" t="s">
        <v>1148</v>
      </c>
      <c r="Y66" s="1184"/>
      <c r="Z66" s="1195"/>
      <c r="AA66" s="1206">
        <f>IF(AA65="","",VLOOKUP(AA65,'【記載例】シフト記号表（勤務時間帯）'!$C$6:$L$47,10,FALSE))</f>
        <v>8</v>
      </c>
      <c r="AB66" s="1217">
        <f>IF(AB65="","",VLOOKUP(AB65,'【記載例】シフト記号表（勤務時間帯）'!$C$6:$L$47,10,FALSE))</f>
        <v>8</v>
      </c>
      <c r="AC66" s="1217" t="str">
        <f>IF(AC65="","",VLOOKUP(AC65,'【記載例】シフト記号表（勤務時間帯）'!$C$6:$L$47,10,FALSE))</f>
        <v/>
      </c>
      <c r="AD66" s="1217" t="str">
        <f>IF(AD65="","",VLOOKUP(AD65,'【記載例】シフト記号表（勤務時間帯）'!$C$6:$L$47,10,FALSE))</f>
        <v/>
      </c>
      <c r="AE66" s="1217">
        <f>IF(AE65="","",VLOOKUP(AE65,'【記載例】シフト記号表（勤務時間帯）'!$C$6:$L$47,10,FALSE))</f>
        <v>8</v>
      </c>
      <c r="AF66" s="1217">
        <f>IF(AF65="","",VLOOKUP(AF65,'【記載例】シフト記号表（勤務時間帯）'!$C$6:$L$47,10,FALSE))</f>
        <v>8</v>
      </c>
      <c r="AG66" s="1233">
        <f>IF(AG65="","",VLOOKUP(AG65,'【記載例】シフト記号表（勤務時間帯）'!$C$6:$L$47,10,FALSE))</f>
        <v>7.9999999999999982</v>
      </c>
      <c r="AH66" s="1206">
        <f>IF(AH65="","",VLOOKUP(AH65,'【記載例】シフト記号表（勤務時間帯）'!$C$6:$L$47,10,FALSE))</f>
        <v>7.9999999999999982</v>
      </c>
      <c r="AI66" s="1217" t="str">
        <f>IF(AI65="","",VLOOKUP(AI65,'【記載例】シフト記号表（勤務時間帯）'!$C$6:$L$47,10,FALSE))</f>
        <v/>
      </c>
      <c r="AJ66" s="1217">
        <f>IF(AJ65="","",VLOOKUP(AJ65,'【記載例】シフト記号表（勤務時間帯）'!$C$6:$L$47,10,FALSE))</f>
        <v>8</v>
      </c>
      <c r="AK66" s="1217">
        <f>IF(AK65="","",VLOOKUP(AK65,'【記載例】シフト記号表（勤務時間帯）'!$C$6:$L$47,10,FALSE))</f>
        <v>8</v>
      </c>
      <c r="AL66" s="1217" t="str">
        <f>IF(AL65="","",VLOOKUP(AL65,'【記載例】シフト記号表（勤務時間帯）'!$C$6:$L$47,10,FALSE))</f>
        <v/>
      </c>
      <c r="AM66" s="1217">
        <f>IF(AM65="","",VLOOKUP(AM65,'【記載例】シフト記号表（勤務時間帯）'!$C$6:$L$47,10,FALSE))</f>
        <v>8</v>
      </c>
      <c r="AN66" s="1233">
        <f>IF(AN65="","",VLOOKUP(AN65,'【記載例】シフト記号表（勤務時間帯）'!$C$6:$L$47,10,FALSE))</f>
        <v>8</v>
      </c>
      <c r="AO66" s="1206">
        <f>IF(AO65="","",VLOOKUP(AO65,'【記載例】シフト記号表（勤務時間帯）'!$C$6:$L$47,10,FALSE))</f>
        <v>7.9999999999999982</v>
      </c>
      <c r="AP66" s="1217">
        <f>IF(AP65="","",VLOOKUP(AP65,'【記載例】シフト記号表（勤務時間帯）'!$C$6:$L$47,10,FALSE))</f>
        <v>7.9999999999999982</v>
      </c>
      <c r="AQ66" s="1217" t="str">
        <f>IF(AQ65="","",VLOOKUP(AQ65,'【記載例】シフト記号表（勤務時間帯）'!$C$6:$L$47,10,FALSE))</f>
        <v/>
      </c>
      <c r="AR66" s="1217">
        <f>IF(AR65="","",VLOOKUP(AR65,'【記載例】シフト記号表（勤務時間帯）'!$C$6:$L$47,10,FALSE))</f>
        <v>8</v>
      </c>
      <c r="AS66" s="1217" t="str">
        <f>IF(AS65="","",VLOOKUP(AS65,'【記載例】シフト記号表（勤務時間帯）'!$C$6:$L$47,10,FALSE))</f>
        <v/>
      </c>
      <c r="AT66" s="1217" t="str">
        <f>IF(AT65="","",VLOOKUP(AT65,'【記載例】シフト記号表（勤務時間帯）'!$C$6:$L$47,10,FALSE))</f>
        <v/>
      </c>
      <c r="AU66" s="1233">
        <f>IF(AU65="","",VLOOKUP(AU65,'【記載例】シフト記号表（勤務時間帯）'!$C$6:$L$47,10,FALSE))</f>
        <v>8</v>
      </c>
      <c r="AV66" s="1206">
        <f>IF(AV65="","",VLOOKUP(AV65,'【記載例】シフト記号表（勤務時間帯）'!$C$6:$L$47,10,FALSE))</f>
        <v>8</v>
      </c>
      <c r="AW66" s="1217">
        <f>IF(AW65="","",VLOOKUP(AW65,'【記載例】シフト記号表（勤務時間帯）'!$C$6:$L$47,10,FALSE))</f>
        <v>7.9999999999999982</v>
      </c>
      <c r="AX66" s="1217">
        <f>IF(AX65="","",VLOOKUP(AX65,'【記載例】シフト記号表（勤務時間帯）'!$C$6:$L$47,10,FALSE))</f>
        <v>7.9999999999999982</v>
      </c>
      <c r="AY66" s="1217" t="str">
        <f>IF(AY65="","",VLOOKUP(AY65,'【記載例】シフト記号表（勤務時間帯）'!$C$6:$L$47,10,FALSE))</f>
        <v/>
      </c>
      <c r="AZ66" s="1217">
        <f>IF(AZ65="","",VLOOKUP(AZ65,'【記載例】シフト記号表（勤務時間帯）'!$C$6:$L$47,10,FALSE))</f>
        <v>7.9999999999999982</v>
      </c>
      <c r="BA66" s="1217">
        <f>IF(BA65="","",VLOOKUP(BA65,'【記載例】シフト記号表（勤務時間帯）'!$C$6:$L$47,10,FALSE))</f>
        <v>8</v>
      </c>
      <c r="BB66" s="1233">
        <f>IF(BB65="","",VLOOKUP(BB65,'【記載例】シフト記号表（勤務時間帯）'!$C$6:$L$47,10,FALSE))</f>
        <v>8</v>
      </c>
      <c r="BC66" s="1206" t="str">
        <f>IF(BC65="","",VLOOKUP(BC65,'【記載例】シフト記号表（勤務時間帯）'!$C$6:$L$47,10,FALSE))</f>
        <v/>
      </c>
      <c r="BD66" s="1217" t="str">
        <f>IF(BD65="","",VLOOKUP(BD65,'【記載例】シフト記号表（勤務時間帯）'!$C$6:$L$47,10,FALSE))</f>
        <v/>
      </c>
      <c r="BE66" s="1217" t="str">
        <f>IF(BE65="","",VLOOKUP(BE65,'【記載例】シフト記号表（勤務時間帯）'!$C$6:$L$47,10,FALSE))</f>
        <v/>
      </c>
      <c r="BF66" s="1267">
        <f>IF($BI$3="４週",SUM(AA66:BB66),IF($BI$3="暦月",SUM(AA66:BE66),""))</f>
        <v>160</v>
      </c>
      <c r="BG66" s="1276"/>
      <c r="BH66" s="1285">
        <f>IF($BI$3="４週",BF66/4,IF($BI$3="暦月",(BF66/($BI$8/7)),""))</f>
        <v>40</v>
      </c>
      <c r="BI66" s="1276"/>
      <c r="BJ66" s="1297"/>
      <c r="BK66" s="1304"/>
      <c r="BL66" s="1304"/>
      <c r="BM66" s="1304"/>
      <c r="BN66" s="1314"/>
    </row>
    <row r="67" spans="2:66" ht="20.25" customHeight="1">
      <c r="B67" s="1040">
        <f>B65+1</f>
        <v>26</v>
      </c>
      <c r="C67" s="1048"/>
      <c r="D67" s="1055" t="s">
        <v>9</v>
      </c>
      <c r="E67" s="1060"/>
      <c r="F67" s="1066"/>
      <c r="G67" s="1077" t="s">
        <v>1099</v>
      </c>
      <c r="H67" s="1088"/>
      <c r="I67" s="1095"/>
      <c r="J67" s="1100"/>
      <c r="K67" s="1095"/>
      <c r="L67" s="1100"/>
      <c r="M67" s="1109" t="s">
        <v>620</v>
      </c>
      <c r="N67" s="1123"/>
      <c r="O67" s="1129" t="s">
        <v>185</v>
      </c>
      <c r="P67" s="1145"/>
      <c r="Q67" s="1145"/>
      <c r="R67" s="1088"/>
      <c r="S67" s="1152" t="s">
        <v>1139</v>
      </c>
      <c r="T67" s="1157"/>
      <c r="U67" s="1157"/>
      <c r="V67" s="1157"/>
      <c r="W67" s="1168"/>
      <c r="X67" s="1178" t="s">
        <v>1147</v>
      </c>
      <c r="Y67" s="1185"/>
      <c r="Z67" s="1196"/>
      <c r="AA67" s="1207"/>
      <c r="AB67" s="1218" t="s">
        <v>629</v>
      </c>
      <c r="AC67" s="1218" t="s">
        <v>625</v>
      </c>
      <c r="AD67" s="1218" t="s">
        <v>625</v>
      </c>
      <c r="AE67" s="1218"/>
      <c r="AF67" s="1218" t="s">
        <v>191</v>
      </c>
      <c r="AG67" s="1234" t="s">
        <v>232</v>
      </c>
      <c r="AH67" s="1207" t="s">
        <v>625</v>
      </c>
      <c r="AI67" s="1218"/>
      <c r="AJ67" s="1218" t="s">
        <v>625</v>
      </c>
      <c r="AK67" s="1218" t="s">
        <v>625</v>
      </c>
      <c r="AL67" s="1218"/>
      <c r="AM67" s="1218"/>
      <c r="AN67" s="1234" t="s">
        <v>191</v>
      </c>
      <c r="AO67" s="1207" t="s">
        <v>232</v>
      </c>
      <c r="AP67" s="1218" t="s">
        <v>625</v>
      </c>
      <c r="AQ67" s="1218" t="s">
        <v>625</v>
      </c>
      <c r="AR67" s="1218" t="s">
        <v>625</v>
      </c>
      <c r="AS67" s="1218" t="s">
        <v>629</v>
      </c>
      <c r="AT67" s="1218" t="s">
        <v>629</v>
      </c>
      <c r="AU67" s="1234"/>
      <c r="AV67" s="1207" t="s">
        <v>191</v>
      </c>
      <c r="AW67" s="1218" t="s">
        <v>232</v>
      </c>
      <c r="AX67" s="1218" t="s">
        <v>629</v>
      </c>
      <c r="AY67" s="1218" t="s">
        <v>625</v>
      </c>
      <c r="AZ67" s="1218"/>
      <c r="BA67" s="1218"/>
      <c r="BB67" s="1234" t="s">
        <v>629</v>
      </c>
      <c r="BC67" s="1207"/>
      <c r="BD67" s="1218"/>
      <c r="BE67" s="1261"/>
      <c r="BF67" s="1268"/>
      <c r="BG67" s="1277"/>
      <c r="BH67" s="1286"/>
      <c r="BI67" s="1294"/>
      <c r="BJ67" s="1298"/>
      <c r="BK67" s="1305"/>
      <c r="BL67" s="1305"/>
      <c r="BM67" s="1305"/>
      <c r="BN67" s="1315"/>
    </row>
    <row r="68" spans="2:66" ht="20.25" customHeight="1">
      <c r="B68" s="1041"/>
      <c r="C68" s="1047"/>
      <c r="D68" s="1054"/>
      <c r="E68" s="1060"/>
      <c r="F68" s="1066"/>
      <c r="G68" s="1076"/>
      <c r="H68" s="1087"/>
      <c r="I68" s="1095"/>
      <c r="J68" s="1100" t="str">
        <f>G67</f>
        <v>介護職員</v>
      </c>
      <c r="K68" s="1095"/>
      <c r="L68" s="1100" t="str">
        <f>M67</f>
        <v>A</v>
      </c>
      <c r="M68" s="1108"/>
      <c r="N68" s="1122"/>
      <c r="O68" s="1128"/>
      <c r="P68" s="1144"/>
      <c r="Q68" s="1144"/>
      <c r="R68" s="1087"/>
      <c r="S68" s="1152"/>
      <c r="T68" s="1157"/>
      <c r="U68" s="1157"/>
      <c r="V68" s="1157"/>
      <c r="W68" s="1168"/>
      <c r="X68" s="1177" t="s">
        <v>1148</v>
      </c>
      <c r="Y68" s="1184"/>
      <c r="Z68" s="1195"/>
      <c r="AA68" s="1206" t="str">
        <f>IF(AA67="","",VLOOKUP(AA67,'【記載例】シフト記号表（勤務時間帯）'!$C$6:$L$47,10,FALSE))</f>
        <v/>
      </c>
      <c r="AB68" s="1217">
        <f>IF(AB67="","",VLOOKUP(AB67,'【記載例】シフト記号表（勤務時間帯）'!$C$6:$L$47,10,FALSE))</f>
        <v>7.9999999999999982</v>
      </c>
      <c r="AC68" s="1217">
        <f>IF(AC67="","",VLOOKUP(AC67,'【記載例】シフト記号表（勤務時間帯）'!$C$6:$L$47,10,FALSE))</f>
        <v>8</v>
      </c>
      <c r="AD68" s="1217">
        <f>IF(AD67="","",VLOOKUP(AD67,'【記載例】シフト記号表（勤務時間帯）'!$C$6:$L$47,10,FALSE))</f>
        <v>8</v>
      </c>
      <c r="AE68" s="1217" t="str">
        <f>IF(AE67="","",VLOOKUP(AE67,'【記載例】シフト記号表（勤務時間帯）'!$C$6:$L$47,10,FALSE))</f>
        <v/>
      </c>
      <c r="AF68" s="1217">
        <f>IF(AF67="","",VLOOKUP(AF67,'【記載例】シフト記号表（勤務時間帯）'!$C$6:$L$47,10,FALSE))</f>
        <v>8</v>
      </c>
      <c r="AG68" s="1233">
        <f>IF(AG67="","",VLOOKUP(AG67,'【記載例】シフト記号表（勤務時間帯）'!$C$6:$L$47,10,FALSE))</f>
        <v>8</v>
      </c>
      <c r="AH68" s="1206">
        <f>IF(AH67="","",VLOOKUP(AH67,'【記載例】シフト記号表（勤務時間帯）'!$C$6:$L$47,10,FALSE))</f>
        <v>8</v>
      </c>
      <c r="AI68" s="1217" t="str">
        <f>IF(AI67="","",VLOOKUP(AI67,'【記載例】シフト記号表（勤務時間帯）'!$C$6:$L$47,10,FALSE))</f>
        <v/>
      </c>
      <c r="AJ68" s="1217">
        <f>IF(AJ67="","",VLOOKUP(AJ67,'【記載例】シフト記号表（勤務時間帯）'!$C$6:$L$47,10,FALSE))</f>
        <v>8</v>
      </c>
      <c r="AK68" s="1217">
        <f>IF(AK67="","",VLOOKUP(AK67,'【記載例】シフト記号表（勤務時間帯）'!$C$6:$L$47,10,FALSE))</f>
        <v>8</v>
      </c>
      <c r="AL68" s="1217" t="str">
        <f>IF(AL67="","",VLOOKUP(AL67,'【記載例】シフト記号表（勤務時間帯）'!$C$6:$L$47,10,FALSE))</f>
        <v/>
      </c>
      <c r="AM68" s="1217" t="str">
        <f>IF(AM67="","",VLOOKUP(AM67,'【記載例】シフト記号表（勤務時間帯）'!$C$6:$L$47,10,FALSE))</f>
        <v/>
      </c>
      <c r="AN68" s="1233">
        <f>IF(AN67="","",VLOOKUP(AN67,'【記載例】シフト記号表（勤務時間帯）'!$C$6:$L$47,10,FALSE))</f>
        <v>8</v>
      </c>
      <c r="AO68" s="1206">
        <f>IF(AO67="","",VLOOKUP(AO67,'【記載例】シフト記号表（勤務時間帯）'!$C$6:$L$47,10,FALSE))</f>
        <v>8</v>
      </c>
      <c r="AP68" s="1217">
        <f>IF(AP67="","",VLOOKUP(AP67,'【記載例】シフト記号表（勤務時間帯）'!$C$6:$L$47,10,FALSE))</f>
        <v>8</v>
      </c>
      <c r="AQ68" s="1217">
        <f>IF(AQ67="","",VLOOKUP(AQ67,'【記載例】シフト記号表（勤務時間帯）'!$C$6:$L$47,10,FALSE))</f>
        <v>8</v>
      </c>
      <c r="AR68" s="1217">
        <f>IF(AR67="","",VLOOKUP(AR67,'【記載例】シフト記号表（勤務時間帯）'!$C$6:$L$47,10,FALSE))</f>
        <v>8</v>
      </c>
      <c r="AS68" s="1217">
        <f>IF(AS67="","",VLOOKUP(AS67,'【記載例】シフト記号表（勤務時間帯）'!$C$6:$L$47,10,FALSE))</f>
        <v>7.9999999999999982</v>
      </c>
      <c r="AT68" s="1217">
        <f>IF(AT67="","",VLOOKUP(AT67,'【記載例】シフト記号表（勤務時間帯）'!$C$6:$L$47,10,FALSE))</f>
        <v>7.9999999999999982</v>
      </c>
      <c r="AU68" s="1233" t="str">
        <f>IF(AU67="","",VLOOKUP(AU67,'【記載例】シフト記号表（勤務時間帯）'!$C$6:$L$47,10,FALSE))</f>
        <v/>
      </c>
      <c r="AV68" s="1206">
        <f>IF(AV67="","",VLOOKUP(AV67,'【記載例】シフト記号表（勤務時間帯）'!$C$6:$L$47,10,FALSE))</f>
        <v>8</v>
      </c>
      <c r="AW68" s="1217">
        <f>IF(AW67="","",VLOOKUP(AW67,'【記載例】シフト記号表（勤務時間帯）'!$C$6:$L$47,10,FALSE))</f>
        <v>8</v>
      </c>
      <c r="AX68" s="1217">
        <f>IF(AX67="","",VLOOKUP(AX67,'【記載例】シフト記号表（勤務時間帯）'!$C$6:$L$47,10,FALSE))</f>
        <v>7.9999999999999982</v>
      </c>
      <c r="AY68" s="1217">
        <f>IF(AY67="","",VLOOKUP(AY67,'【記載例】シフト記号表（勤務時間帯）'!$C$6:$L$47,10,FALSE))</f>
        <v>8</v>
      </c>
      <c r="AZ68" s="1217" t="str">
        <f>IF(AZ67="","",VLOOKUP(AZ67,'【記載例】シフト記号表（勤務時間帯）'!$C$6:$L$47,10,FALSE))</f>
        <v/>
      </c>
      <c r="BA68" s="1217" t="str">
        <f>IF(BA67="","",VLOOKUP(BA67,'【記載例】シフト記号表（勤務時間帯）'!$C$6:$L$47,10,FALSE))</f>
        <v/>
      </c>
      <c r="BB68" s="1233">
        <f>IF(BB67="","",VLOOKUP(BB67,'【記載例】シフト記号表（勤務時間帯）'!$C$6:$L$47,10,FALSE))</f>
        <v>7.9999999999999982</v>
      </c>
      <c r="BC68" s="1206" t="str">
        <f>IF(BC67="","",VLOOKUP(BC67,'【記載例】シフト記号表（勤務時間帯）'!$C$6:$L$47,10,FALSE))</f>
        <v/>
      </c>
      <c r="BD68" s="1217" t="str">
        <f>IF(BD67="","",VLOOKUP(BD67,'【記載例】シフト記号表（勤務時間帯）'!$C$6:$L$47,10,FALSE))</f>
        <v/>
      </c>
      <c r="BE68" s="1217" t="str">
        <f>IF(BE67="","",VLOOKUP(BE67,'【記載例】シフト記号表（勤務時間帯）'!$C$6:$L$47,10,FALSE))</f>
        <v/>
      </c>
      <c r="BF68" s="1267">
        <f>IF($BI$3="４週",SUM(AA68:BB68),IF($BI$3="暦月",SUM(AA68:BE68),""))</f>
        <v>160</v>
      </c>
      <c r="BG68" s="1276"/>
      <c r="BH68" s="1285">
        <f>IF($BI$3="４週",BF68/4,IF($BI$3="暦月",(BF68/($BI$8/7)),""))</f>
        <v>40</v>
      </c>
      <c r="BI68" s="1276"/>
      <c r="BJ68" s="1297"/>
      <c r="BK68" s="1304"/>
      <c r="BL68" s="1304"/>
      <c r="BM68" s="1304"/>
      <c r="BN68" s="1314"/>
    </row>
    <row r="69" spans="2:66" ht="20.25" customHeight="1">
      <c r="B69" s="1040">
        <f>B67+1</f>
        <v>27</v>
      </c>
      <c r="C69" s="1048"/>
      <c r="D69" s="1055" t="s">
        <v>9</v>
      </c>
      <c r="E69" s="1060"/>
      <c r="F69" s="1066"/>
      <c r="G69" s="1077" t="s">
        <v>1099</v>
      </c>
      <c r="H69" s="1088"/>
      <c r="I69" s="1095"/>
      <c r="J69" s="1100"/>
      <c r="K69" s="1095"/>
      <c r="L69" s="1100"/>
      <c r="M69" s="1109" t="s">
        <v>620</v>
      </c>
      <c r="N69" s="1123"/>
      <c r="O69" s="1129" t="s">
        <v>185</v>
      </c>
      <c r="P69" s="1145"/>
      <c r="Q69" s="1145"/>
      <c r="R69" s="1088"/>
      <c r="S69" s="1152" t="s">
        <v>1140</v>
      </c>
      <c r="T69" s="1157"/>
      <c r="U69" s="1157"/>
      <c r="V69" s="1157"/>
      <c r="W69" s="1168"/>
      <c r="X69" s="1178" t="s">
        <v>1147</v>
      </c>
      <c r="Y69" s="1185"/>
      <c r="Z69" s="1196"/>
      <c r="AA69" s="1207" t="s">
        <v>629</v>
      </c>
      <c r="AB69" s="1218"/>
      <c r="AC69" s="1218" t="s">
        <v>629</v>
      </c>
      <c r="AD69" s="1218"/>
      <c r="AE69" s="1218" t="s">
        <v>625</v>
      </c>
      <c r="AF69" s="1218"/>
      <c r="AG69" s="1234" t="s">
        <v>191</v>
      </c>
      <c r="AH69" s="1207" t="s">
        <v>232</v>
      </c>
      <c r="AI69" s="1218" t="s">
        <v>625</v>
      </c>
      <c r="AJ69" s="1218" t="s">
        <v>625</v>
      </c>
      <c r="AK69" s="1218" t="s">
        <v>629</v>
      </c>
      <c r="AL69" s="1218" t="s">
        <v>629</v>
      </c>
      <c r="AM69" s="1218"/>
      <c r="AN69" s="1234" t="s">
        <v>625</v>
      </c>
      <c r="AO69" s="1207" t="s">
        <v>191</v>
      </c>
      <c r="AP69" s="1218" t="s">
        <v>232</v>
      </c>
      <c r="AQ69" s="1218" t="s">
        <v>629</v>
      </c>
      <c r="AR69" s="1218"/>
      <c r="AS69" s="1218" t="s">
        <v>625</v>
      </c>
      <c r="AT69" s="1218" t="s">
        <v>625</v>
      </c>
      <c r="AU69" s="1234"/>
      <c r="AV69" s="1207"/>
      <c r="AW69" s="1218" t="s">
        <v>191</v>
      </c>
      <c r="AX69" s="1218" t="s">
        <v>232</v>
      </c>
      <c r="AY69" s="1218" t="s">
        <v>629</v>
      </c>
      <c r="AZ69" s="1218" t="s">
        <v>625</v>
      </c>
      <c r="BA69" s="1218" t="s">
        <v>625</v>
      </c>
      <c r="BB69" s="1234"/>
      <c r="BC69" s="1207"/>
      <c r="BD69" s="1218"/>
      <c r="BE69" s="1261"/>
      <c r="BF69" s="1268"/>
      <c r="BG69" s="1277"/>
      <c r="BH69" s="1286"/>
      <c r="BI69" s="1294"/>
      <c r="BJ69" s="1298"/>
      <c r="BK69" s="1305"/>
      <c r="BL69" s="1305"/>
      <c r="BM69" s="1305"/>
      <c r="BN69" s="1315"/>
    </row>
    <row r="70" spans="2:66" ht="20.25" customHeight="1">
      <c r="B70" s="1041"/>
      <c r="C70" s="1047"/>
      <c r="D70" s="1054"/>
      <c r="E70" s="1060"/>
      <c r="F70" s="1066"/>
      <c r="G70" s="1076"/>
      <c r="H70" s="1087"/>
      <c r="I70" s="1095"/>
      <c r="J70" s="1100" t="str">
        <f>G69</f>
        <v>介護職員</v>
      </c>
      <c r="K70" s="1095"/>
      <c r="L70" s="1100" t="str">
        <f>M69</f>
        <v>A</v>
      </c>
      <c r="M70" s="1108"/>
      <c r="N70" s="1122"/>
      <c r="O70" s="1128"/>
      <c r="P70" s="1144"/>
      <c r="Q70" s="1144"/>
      <c r="R70" s="1087"/>
      <c r="S70" s="1152"/>
      <c r="T70" s="1157"/>
      <c r="U70" s="1157"/>
      <c r="V70" s="1157"/>
      <c r="W70" s="1168"/>
      <c r="X70" s="1177" t="s">
        <v>1148</v>
      </c>
      <c r="Y70" s="1184"/>
      <c r="Z70" s="1195"/>
      <c r="AA70" s="1206">
        <f>IF(AA69="","",VLOOKUP(AA69,'【記載例】シフト記号表（勤務時間帯）'!$C$6:$L$47,10,FALSE))</f>
        <v>7.9999999999999982</v>
      </c>
      <c r="AB70" s="1217" t="str">
        <f>IF(AB69="","",VLOOKUP(AB69,'【記載例】シフト記号表（勤務時間帯）'!$C$6:$L$47,10,FALSE))</f>
        <v/>
      </c>
      <c r="AC70" s="1217">
        <f>IF(AC69="","",VLOOKUP(AC69,'【記載例】シフト記号表（勤務時間帯）'!$C$6:$L$47,10,FALSE))</f>
        <v>7.9999999999999982</v>
      </c>
      <c r="AD70" s="1217" t="str">
        <f>IF(AD69="","",VLOOKUP(AD69,'【記載例】シフト記号表（勤務時間帯）'!$C$6:$L$47,10,FALSE))</f>
        <v/>
      </c>
      <c r="AE70" s="1217">
        <f>IF(AE69="","",VLOOKUP(AE69,'【記載例】シフト記号表（勤務時間帯）'!$C$6:$L$47,10,FALSE))</f>
        <v>8</v>
      </c>
      <c r="AF70" s="1217" t="str">
        <f>IF(AF69="","",VLOOKUP(AF69,'【記載例】シフト記号表（勤務時間帯）'!$C$6:$L$47,10,FALSE))</f>
        <v/>
      </c>
      <c r="AG70" s="1233">
        <f>IF(AG69="","",VLOOKUP(AG69,'【記載例】シフト記号表（勤務時間帯）'!$C$6:$L$47,10,FALSE))</f>
        <v>8</v>
      </c>
      <c r="AH70" s="1206">
        <f>IF(AH69="","",VLOOKUP(AH69,'【記載例】シフト記号表（勤務時間帯）'!$C$6:$L$47,10,FALSE))</f>
        <v>8</v>
      </c>
      <c r="AI70" s="1217">
        <f>IF(AI69="","",VLOOKUP(AI69,'【記載例】シフト記号表（勤務時間帯）'!$C$6:$L$47,10,FALSE))</f>
        <v>8</v>
      </c>
      <c r="AJ70" s="1217">
        <f>IF(AJ69="","",VLOOKUP(AJ69,'【記載例】シフト記号表（勤務時間帯）'!$C$6:$L$47,10,FALSE))</f>
        <v>8</v>
      </c>
      <c r="AK70" s="1217">
        <f>IF(AK69="","",VLOOKUP(AK69,'【記載例】シフト記号表（勤務時間帯）'!$C$6:$L$47,10,FALSE))</f>
        <v>7.9999999999999982</v>
      </c>
      <c r="AL70" s="1217">
        <f>IF(AL69="","",VLOOKUP(AL69,'【記載例】シフト記号表（勤務時間帯）'!$C$6:$L$47,10,FALSE))</f>
        <v>7.9999999999999982</v>
      </c>
      <c r="AM70" s="1217" t="str">
        <f>IF(AM69="","",VLOOKUP(AM69,'【記載例】シフト記号表（勤務時間帯）'!$C$6:$L$47,10,FALSE))</f>
        <v/>
      </c>
      <c r="AN70" s="1233">
        <f>IF(AN69="","",VLOOKUP(AN69,'【記載例】シフト記号表（勤務時間帯）'!$C$6:$L$47,10,FALSE))</f>
        <v>8</v>
      </c>
      <c r="AO70" s="1206">
        <f>IF(AO69="","",VLOOKUP(AO69,'【記載例】シフト記号表（勤務時間帯）'!$C$6:$L$47,10,FALSE))</f>
        <v>8</v>
      </c>
      <c r="AP70" s="1217">
        <f>IF(AP69="","",VLOOKUP(AP69,'【記載例】シフト記号表（勤務時間帯）'!$C$6:$L$47,10,FALSE))</f>
        <v>8</v>
      </c>
      <c r="AQ70" s="1217">
        <f>IF(AQ69="","",VLOOKUP(AQ69,'【記載例】シフト記号表（勤務時間帯）'!$C$6:$L$47,10,FALSE))</f>
        <v>7.9999999999999982</v>
      </c>
      <c r="AR70" s="1217" t="str">
        <f>IF(AR69="","",VLOOKUP(AR69,'【記載例】シフト記号表（勤務時間帯）'!$C$6:$L$47,10,FALSE))</f>
        <v/>
      </c>
      <c r="AS70" s="1217">
        <f>IF(AS69="","",VLOOKUP(AS69,'【記載例】シフト記号表（勤務時間帯）'!$C$6:$L$47,10,FALSE))</f>
        <v>8</v>
      </c>
      <c r="AT70" s="1217">
        <f>IF(AT69="","",VLOOKUP(AT69,'【記載例】シフト記号表（勤務時間帯）'!$C$6:$L$47,10,FALSE))</f>
        <v>8</v>
      </c>
      <c r="AU70" s="1233" t="str">
        <f>IF(AU69="","",VLOOKUP(AU69,'【記載例】シフト記号表（勤務時間帯）'!$C$6:$L$47,10,FALSE))</f>
        <v/>
      </c>
      <c r="AV70" s="1206" t="str">
        <f>IF(AV69="","",VLOOKUP(AV69,'【記載例】シフト記号表（勤務時間帯）'!$C$6:$L$47,10,FALSE))</f>
        <v/>
      </c>
      <c r="AW70" s="1217">
        <f>IF(AW69="","",VLOOKUP(AW69,'【記載例】シフト記号表（勤務時間帯）'!$C$6:$L$47,10,FALSE))</f>
        <v>8</v>
      </c>
      <c r="AX70" s="1217">
        <f>IF(AX69="","",VLOOKUP(AX69,'【記載例】シフト記号表（勤務時間帯）'!$C$6:$L$47,10,FALSE))</f>
        <v>8</v>
      </c>
      <c r="AY70" s="1217">
        <f>IF(AY69="","",VLOOKUP(AY69,'【記載例】シフト記号表（勤務時間帯）'!$C$6:$L$47,10,FALSE))</f>
        <v>7.9999999999999982</v>
      </c>
      <c r="AZ70" s="1217">
        <f>IF(AZ69="","",VLOOKUP(AZ69,'【記載例】シフト記号表（勤務時間帯）'!$C$6:$L$47,10,FALSE))</f>
        <v>8</v>
      </c>
      <c r="BA70" s="1217">
        <f>IF(BA69="","",VLOOKUP(BA69,'【記載例】シフト記号表（勤務時間帯）'!$C$6:$L$47,10,FALSE))</f>
        <v>8</v>
      </c>
      <c r="BB70" s="1233" t="str">
        <f>IF(BB69="","",VLOOKUP(BB69,'【記載例】シフト記号表（勤務時間帯）'!$C$6:$L$47,10,FALSE))</f>
        <v/>
      </c>
      <c r="BC70" s="1206" t="str">
        <f>IF(BC69="","",VLOOKUP(BC69,'【記載例】シフト記号表（勤務時間帯）'!$C$6:$L$47,10,FALSE))</f>
        <v/>
      </c>
      <c r="BD70" s="1217" t="str">
        <f>IF(BD69="","",VLOOKUP(BD69,'【記載例】シフト記号表（勤務時間帯）'!$C$6:$L$47,10,FALSE))</f>
        <v/>
      </c>
      <c r="BE70" s="1217" t="str">
        <f>IF(BE69="","",VLOOKUP(BE69,'【記載例】シフト記号表（勤務時間帯）'!$C$6:$L$47,10,FALSE))</f>
        <v/>
      </c>
      <c r="BF70" s="1267">
        <f>IF($BI$3="４週",SUM(AA70:BB70),IF($BI$3="暦月",SUM(AA70:BE70),""))</f>
        <v>160</v>
      </c>
      <c r="BG70" s="1276"/>
      <c r="BH70" s="1285">
        <f>IF($BI$3="４週",BF70/4,IF($BI$3="暦月",(BF70/($BI$8/7)),""))</f>
        <v>40</v>
      </c>
      <c r="BI70" s="1276"/>
      <c r="BJ70" s="1297"/>
      <c r="BK70" s="1304"/>
      <c r="BL70" s="1304"/>
      <c r="BM70" s="1304"/>
      <c r="BN70" s="1314"/>
    </row>
    <row r="71" spans="2:66" ht="20.25" customHeight="1">
      <c r="B71" s="1040">
        <f>B69+1</f>
        <v>28</v>
      </c>
      <c r="C71" s="1048"/>
      <c r="D71" s="1055" t="s">
        <v>9</v>
      </c>
      <c r="E71" s="1060"/>
      <c r="F71" s="1066"/>
      <c r="G71" s="1077" t="s">
        <v>1099</v>
      </c>
      <c r="H71" s="1088"/>
      <c r="I71" s="1095"/>
      <c r="J71" s="1100"/>
      <c r="K71" s="1095"/>
      <c r="L71" s="1100"/>
      <c r="M71" s="1109" t="s">
        <v>620</v>
      </c>
      <c r="N71" s="1123"/>
      <c r="O71" s="1129" t="s">
        <v>185</v>
      </c>
      <c r="P71" s="1145"/>
      <c r="Q71" s="1145"/>
      <c r="R71" s="1088"/>
      <c r="S71" s="1152" t="s">
        <v>687</v>
      </c>
      <c r="T71" s="1157"/>
      <c r="U71" s="1157"/>
      <c r="V71" s="1157"/>
      <c r="W71" s="1168"/>
      <c r="X71" s="1178" t="s">
        <v>1147</v>
      </c>
      <c r="Y71" s="1185"/>
      <c r="Z71" s="1196"/>
      <c r="AA71" s="1207" t="s">
        <v>232</v>
      </c>
      <c r="AB71" s="1218"/>
      <c r="AC71" s="1218" t="s">
        <v>625</v>
      </c>
      <c r="AD71" s="1218" t="s">
        <v>629</v>
      </c>
      <c r="AE71" s="1218" t="s">
        <v>629</v>
      </c>
      <c r="AF71" s="1218" t="s">
        <v>629</v>
      </c>
      <c r="AG71" s="1234"/>
      <c r="AH71" s="1207" t="s">
        <v>191</v>
      </c>
      <c r="AI71" s="1218" t="s">
        <v>232</v>
      </c>
      <c r="AJ71" s="1218" t="s">
        <v>629</v>
      </c>
      <c r="AK71" s="1218"/>
      <c r="AL71" s="1218" t="s">
        <v>625</v>
      </c>
      <c r="AM71" s="1218" t="s">
        <v>625</v>
      </c>
      <c r="AN71" s="1234"/>
      <c r="AO71" s="1207"/>
      <c r="AP71" s="1218" t="s">
        <v>191</v>
      </c>
      <c r="AQ71" s="1218" t="s">
        <v>232</v>
      </c>
      <c r="AR71" s="1218" t="s">
        <v>629</v>
      </c>
      <c r="AS71" s="1218"/>
      <c r="AT71" s="1218" t="s">
        <v>625</v>
      </c>
      <c r="AU71" s="1234" t="s">
        <v>625</v>
      </c>
      <c r="AV71" s="1207" t="s">
        <v>625</v>
      </c>
      <c r="AW71" s="1218"/>
      <c r="AX71" s="1218" t="s">
        <v>191</v>
      </c>
      <c r="AY71" s="1218" t="s">
        <v>232</v>
      </c>
      <c r="AZ71" s="1218" t="s">
        <v>629</v>
      </c>
      <c r="BA71" s="1218"/>
      <c r="BB71" s="1234" t="s">
        <v>625</v>
      </c>
      <c r="BC71" s="1207"/>
      <c r="BD71" s="1218"/>
      <c r="BE71" s="1261"/>
      <c r="BF71" s="1268"/>
      <c r="BG71" s="1277"/>
      <c r="BH71" s="1286"/>
      <c r="BI71" s="1294"/>
      <c r="BJ71" s="1298"/>
      <c r="BK71" s="1305"/>
      <c r="BL71" s="1305"/>
      <c r="BM71" s="1305"/>
      <c r="BN71" s="1315"/>
    </row>
    <row r="72" spans="2:66" ht="20.25" customHeight="1">
      <c r="B72" s="1041"/>
      <c r="C72" s="1047"/>
      <c r="D72" s="1054"/>
      <c r="E72" s="1060"/>
      <c r="F72" s="1066"/>
      <c r="G72" s="1076"/>
      <c r="H72" s="1087"/>
      <c r="I72" s="1095"/>
      <c r="J72" s="1100" t="str">
        <f>G71</f>
        <v>介護職員</v>
      </c>
      <c r="K72" s="1095"/>
      <c r="L72" s="1100" t="str">
        <f>M71</f>
        <v>A</v>
      </c>
      <c r="M72" s="1108"/>
      <c r="N72" s="1122"/>
      <c r="O72" s="1128"/>
      <c r="P72" s="1144"/>
      <c r="Q72" s="1144"/>
      <c r="R72" s="1087"/>
      <c r="S72" s="1152"/>
      <c r="T72" s="1157"/>
      <c r="U72" s="1157"/>
      <c r="V72" s="1157"/>
      <c r="W72" s="1168"/>
      <c r="X72" s="1177" t="s">
        <v>1148</v>
      </c>
      <c r="Y72" s="1184"/>
      <c r="Z72" s="1195"/>
      <c r="AA72" s="1206">
        <f>IF(AA71="","",VLOOKUP(AA71,'【記載例】シフト記号表（勤務時間帯）'!$C$6:$L$47,10,FALSE))</f>
        <v>8</v>
      </c>
      <c r="AB72" s="1217" t="str">
        <f>IF(AB71="","",VLOOKUP(AB71,'【記載例】シフト記号表（勤務時間帯）'!$C$6:$L$47,10,FALSE))</f>
        <v/>
      </c>
      <c r="AC72" s="1217">
        <f>IF(AC71="","",VLOOKUP(AC71,'【記載例】シフト記号表（勤務時間帯）'!$C$6:$L$47,10,FALSE))</f>
        <v>8</v>
      </c>
      <c r="AD72" s="1217">
        <f>IF(AD71="","",VLOOKUP(AD71,'【記載例】シフト記号表（勤務時間帯）'!$C$6:$L$47,10,FALSE))</f>
        <v>7.9999999999999982</v>
      </c>
      <c r="AE72" s="1217">
        <f>IF(AE71="","",VLOOKUP(AE71,'【記載例】シフト記号表（勤務時間帯）'!$C$6:$L$47,10,FALSE))</f>
        <v>7.9999999999999982</v>
      </c>
      <c r="AF72" s="1217">
        <f>IF(AF71="","",VLOOKUP(AF71,'【記載例】シフト記号表（勤務時間帯）'!$C$6:$L$47,10,FALSE))</f>
        <v>7.9999999999999982</v>
      </c>
      <c r="AG72" s="1233" t="str">
        <f>IF(AG71="","",VLOOKUP(AG71,'【記載例】シフト記号表（勤務時間帯）'!$C$6:$L$47,10,FALSE))</f>
        <v/>
      </c>
      <c r="AH72" s="1206">
        <f>IF(AH71="","",VLOOKUP(AH71,'【記載例】シフト記号表（勤務時間帯）'!$C$6:$L$47,10,FALSE))</f>
        <v>8</v>
      </c>
      <c r="AI72" s="1217">
        <f>IF(AI71="","",VLOOKUP(AI71,'【記載例】シフト記号表（勤務時間帯）'!$C$6:$L$47,10,FALSE))</f>
        <v>8</v>
      </c>
      <c r="AJ72" s="1217">
        <f>IF(AJ71="","",VLOOKUP(AJ71,'【記載例】シフト記号表（勤務時間帯）'!$C$6:$L$47,10,FALSE))</f>
        <v>7.9999999999999982</v>
      </c>
      <c r="AK72" s="1217" t="str">
        <f>IF(AK71="","",VLOOKUP(AK71,'【記載例】シフト記号表（勤務時間帯）'!$C$6:$L$47,10,FALSE))</f>
        <v/>
      </c>
      <c r="AL72" s="1217">
        <f>IF(AL71="","",VLOOKUP(AL71,'【記載例】シフト記号表（勤務時間帯）'!$C$6:$L$47,10,FALSE))</f>
        <v>8</v>
      </c>
      <c r="AM72" s="1217">
        <f>IF(AM71="","",VLOOKUP(AM71,'【記載例】シフト記号表（勤務時間帯）'!$C$6:$L$47,10,FALSE))</f>
        <v>8</v>
      </c>
      <c r="AN72" s="1233" t="str">
        <f>IF(AN71="","",VLOOKUP(AN71,'【記載例】シフト記号表（勤務時間帯）'!$C$6:$L$47,10,FALSE))</f>
        <v/>
      </c>
      <c r="AO72" s="1206" t="str">
        <f>IF(AO71="","",VLOOKUP(AO71,'【記載例】シフト記号表（勤務時間帯）'!$C$6:$L$47,10,FALSE))</f>
        <v/>
      </c>
      <c r="AP72" s="1217">
        <f>IF(AP71="","",VLOOKUP(AP71,'【記載例】シフト記号表（勤務時間帯）'!$C$6:$L$47,10,FALSE))</f>
        <v>8</v>
      </c>
      <c r="AQ72" s="1217">
        <f>IF(AQ71="","",VLOOKUP(AQ71,'【記載例】シフト記号表（勤務時間帯）'!$C$6:$L$47,10,FALSE))</f>
        <v>8</v>
      </c>
      <c r="AR72" s="1217">
        <f>IF(AR71="","",VLOOKUP(AR71,'【記載例】シフト記号表（勤務時間帯）'!$C$6:$L$47,10,FALSE))</f>
        <v>7.9999999999999982</v>
      </c>
      <c r="AS72" s="1217" t="str">
        <f>IF(AS71="","",VLOOKUP(AS71,'【記載例】シフト記号表（勤務時間帯）'!$C$6:$L$47,10,FALSE))</f>
        <v/>
      </c>
      <c r="AT72" s="1217">
        <f>IF(AT71="","",VLOOKUP(AT71,'【記載例】シフト記号表（勤務時間帯）'!$C$6:$L$47,10,FALSE))</f>
        <v>8</v>
      </c>
      <c r="AU72" s="1233">
        <f>IF(AU71="","",VLOOKUP(AU71,'【記載例】シフト記号表（勤務時間帯）'!$C$6:$L$47,10,FALSE))</f>
        <v>8</v>
      </c>
      <c r="AV72" s="1206">
        <f>IF(AV71="","",VLOOKUP(AV71,'【記載例】シフト記号表（勤務時間帯）'!$C$6:$L$47,10,FALSE))</f>
        <v>8</v>
      </c>
      <c r="AW72" s="1217" t="str">
        <f>IF(AW71="","",VLOOKUP(AW71,'【記載例】シフト記号表（勤務時間帯）'!$C$6:$L$47,10,FALSE))</f>
        <v/>
      </c>
      <c r="AX72" s="1217">
        <f>IF(AX71="","",VLOOKUP(AX71,'【記載例】シフト記号表（勤務時間帯）'!$C$6:$L$47,10,FALSE))</f>
        <v>8</v>
      </c>
      <c r="AY72" s="1217">
        <f>IF(AY71="","",VLOOKUP(AY71,'【記載例】シフト記号表（勤務時間帯）'!$C$6:$L$47,10,FALSE))</f>
        <v>8</v>
      </c>
      <c r="AZ72" s="1217">
        <f>IF(AZ71="","",VLOOKUP(AZ71,'【記載例】シフト記号表（勤務時間帯）'!$C$6:$L$47,10,FALSE))</f>
        <v>7.9999999999999982</v>
      </c>
      <c r="BA72" s="1217" t="str">
        <f>IF(BA71="","",VLOOKUP(BA71,'【記載例】シフト記号表（勤務時間帯）'!$C$6:$L$47,10,FALSE))</f>
        <v/>
      </c>
      <c r="BB72" s="1233">
        <f>IF(BB71="","",VLOOKUP(BB71,'【記載例】シフト記号表（勤務時間帯）'!$C$6:$L$47,10,FALSE))</f>
        <v>8</v>
      </c>
      <c r="BC72" s="1206" t="str">
        <f>IF(BC71="","",VLOOKUP(BC71,'【記載例】シフト記号表（勤務時間帯）'!$C$6:$L$47,10,FALSE))</f>
        <v/>
      </c>
      <c r="BD72" s="1217" t="str">
        <f>IF(BD71="","",VLOOKUP(BD71,'【記載例】シフト記号表（勤務時間帯）'!$C$6:$L$47,10,FALSE))</f>
        <v/>
      </c>
      <c r="BE72" s="1217" t="str">
        <f>IF(BE71="","",VLOOKUP(BE71,'【記載例】シフト記号表（勤務時間帯）'!$C$6:$L$47,10,FALSE))</f>
        <v/>
      </c>
      <c r="BF72" s="1267">
        <f>IF($BI$3="４週",SUM(AA72:BB72),IF($BI$3="暦月",SUM(AA72:BE72),""))</f>
        <v>160</v>
      </c>
      <c r="BG72" s="1276"/>
      <c r="BH72" s="1285">
        <f>IF($BI$3="４週",BF72/4,IF($BI$3="暦月",(BF72/($BI$8/7)),""))</f>
        <v>40</v>
      </c>
      <c r="BI72" s="1276"/>
      <c r="BJ72" s="1297"/>
      <c r="BK72" s="1304"/>
      <c r="BL72" s="1304"/>
      <c r="BM72" s="1304"/>
      <c r="BN72" s="1314"/>
    </row>
    <row r="73" spans="2:66" ht="20.25" customHeight="1">
      <c r="B73" s="1040">
        <f>B71+1</f>
        <v>29</v>
      </c>
      <c r="C73" s="1048"/>
      <c r="D73" s="1055" t="s">
        <v>9</v>
      </c>
      <c r="E73" s="1060"/>
      <c r="F73" s="1066"/>
      <c r="G73" s="1077" t="s">
        <v>1099</v>
      </c>
      <c r="H73" s="1088"/>
      <c r="I73" s="1095"/>
      <c r="J73" s="1100"/>
      <c r="K73" s="1095"/>
      <c r="L73" s="1100"/>
      <c r="M73" s="1109" t="s">
        <v>1100</v>
      </c>
      <c r="N73" s="1123"/>
      <c r="O73" s="1129" t="s">
        <v>185</v>
      </c>
      <c r="P73" s="1145"/>
      <c r="Q73" s="1145"/>
      <c r="R73" s="1088"/>
      <c r="S73" s="1152" t="s">
        <v>846</v>
      </c>
      <c r="T73" s="1157"/>
      <c r="U73" s="1157"/>
      <c r="V73" s="1157"/>
      <c r="W73" s="1168"/>
      <c r="X73" s="1178" t="s">
        <v>1147</v>
      </c>
      <c r="Y73" s="1185"/>
      <c r="Z73" s="1196"/>
      <c r="AA73" s="1207" t="s">
        <v>625</v>
      </c>
      <c r="AB73" s="1218"/>
      <c r="AC73" s="1218"/>
      <c r="AD73" s="1218" t="s">
        <v>625</v>
      </c>
      <c r="AE73" s="1218"/>
      <c r="AF73" s="1218" t="s">
        <v>625</v>
      </c>
      <c r="AG73" s="1234" t="s">
        <v>625</v>
      </c>
      <c r="AH73" s="1207"/>
      <c r="AI73" s="1218" t="s">
        <v>625</v>
      </c>
      <c r="AJ73" s="1218"/>
      <c r="AK73" s="1218"/>
      <c r="AL73" s="1218" t="s">
        <v>625</v>
      </c>
      <c r="AM73" s="1218" t="s">
        <v>629</v>
      </c>
      <c r="AN73" s="1234" t="s">
        <v>629</v>
      </c>
      <c r="AO73" s="1207" t="s">
        <v>625</v>
      </c>
      <c r="AP73" s="1218"/>
      <c r="AQ73" s="1218" t="s">
        <v>625</v>
      </c>
      <c r="AR73" s="1218"/>
      <c r="AS73" s="1218" t="s">
        <v>625</v>
      </c>
      <c r="AT73" s="1218"/>
      <c r="AU73" s="1234" t="s">
        <v>629</v>
      </c>
      <c r="AV73" s="1207" t="s">
        <v>629</v>
      </c>
      <c r="AW73" s="1218" t="s">
        <v>625</v>
      </c>
      <c r="AX73" s="1218"/>
      <c r="AY73" s="1218" t="s">
        <v>625</v>
      </c>
      <c r="AZ73" s="1218"/>
      <c r="BA73" s="1218" t="s">
        <v>629</v>
      </c>
      <c r="BB73" s="1234"/>
      <c r="BC73" s="1207"/>
      <c r="BD73" s="1218"/>
      <c r="BE73" s="1261"/>
      <c r="BF73" s="1268"/>
      <c r="BG73" s="1277"/>
      <c r="BH73" s="1286"/>
      <c r="BI73" s="1294"/>
      <c r="BJ73" s="1298"/>
      <c r="BK73" s="1305"/>
      <c r="BL73" s="1305"/>
      <c r="BM73" s="1305"/>
      <c r="BN73" s="1315"/>
    </row>
    <row r="74" spans="2:66" ht="20.25" customHeight="1">
      <c r="B74" s="1041"/>
      <c r="C74" s="1047"/>
      <c r="D74" s="1054"/>
      <c r="E74" s="1060"/>
      <c r="F74" s="1066"/>
      <c r="G74" s="1078"/>
      <c r="H74" s="1089"/>
      <c r="I74" s="1097"/>
      <c r="J74" s="1102" t="str">
        <f>G73</f>
        <v>介護職員</v>
      </c>
      <c r="K74" s="1097"/>
      <c r="L74" s="1102" t="str">
        <f>M73</f>
        <v>C</v>
      </c>
      <c r="M74" s="1110"/>
      <c r="N74" s="1124"/>
      <c r="O74" s="1130"/>
      <c r="P74" s="1146"/>
      <c r="Q74" s="1146"/>
      <c r="R74" s="1089"/>
      <c r="S74" s="1152"/>
      <c r="T74" s="1157"/>
      <c r="U74" s="1157"/>
      <c r="V74" s="1157"/>
      <c r="W74" s="1168"/>
      <c r="X74" s="1177" t="s">
        <v>1148</v>
      </c>
      <c r="Y74" s="1184"/>
      <c r="Z74" s="1195"/>
      <c r="AA74" s="1206">
        <f>IF(AA73="","",VLOOKUP(AA73,'【記載例】シフト記号表（勤務時間帯）'!$C$6:$L$47,10,FALSE))</f>
        <v>8</v>
      </c>
      <c r="AB74" s="1217" t="str">
        <f>IF(AB73="","",VLOOKUP(AB73,'【記載例】シフト記号表（勤務時間帯）'!$C$6:$L$47,10,FALSE))</f>
        <v/>
      </c>
      <c r="AC74" s="1217" t="str">
        <f>IF(AC73="","",VLOOKUP(AC73,'【記載例】シフト記号表（勤務時間帯）'!$C$6:$L$47,10,FALSE))</f>
        <v/>
      </c>
      <c r="AD74" s="1217">
        <f>IF(AD73="","",VLOOKUP(AD73,'【記載例】シフト記号表（勤務時間帯）'!$C$6:$L$47,10,FALSE))</f>
        <v>8</v>
      </c>
      <c r="AE74" s="1217" t="str">
        <f>IF(AE73="","",VLOOKUP(AE73,'【記載例】シフト記号表（勤務時間帯）'!$C$6:$L$47,10,FALSE))</f>
        <v/>
      </c>
      <c r="AF74" s="1217">
        <f>IF(AF73="","",VLOOKUP(AF73,'【記載例】シフト記号表（勤務時間帯）'!$C$6:$L$47,10,FALSE))</f>
        <v>8</v>
      </c>
      <c r="AG74" s="1233">
        <f>IF(AG73="","",VLOOKUP(AG73,'【記載例】シフト記号表（勤務時間帯）'!$C$6:$L$47,10,FALSE))</f>
        <v>8</v>
      </c>
      <c r="AH74" s="1206" t="str">
        <f>IF(AH73="","",VLOOKUP(AH73,'【記載例】シフト記号表（勤務時間帯）'!$C$6:$L$47,10,FALSE))</f>
        <v/>
      </c>
      <c r="AI74" s="1217">
        <f>IF(AI73="","",VLOOKUP(AI73,'【記載例】シフト記号表（勤務時間帯）'!$C$6:$L$47,10,FALSE))</f>
        <v>8</v>
      </c>
      <c r="AJ74" s="1217" t="str">
        <f>IF(AJ73="","",VLOOKUP(AJ73,'【記載例】シフト記号表（勤務時間帯）'!$C$6:$L$47,10,FALSE))</f>
        <v/>
      </c>
      <c r="AK74" s="1217" t="str">
        <f>IF(AK73="","",VLOOKUP(AK73,'【記載例】シフト記号表（勤務時間帯）'!$C$6:$L$47,10,FALSE))</f>
        <v/>
      </c>
      <c r="AL74" s="1217">
        <f>IF(AL73="","",VLOOKUP(AL73,'【記載例】シフト記号表（勤務時間帯）'!$C$6:$L$47,10,FALSE))</f>
        <v>8</v>
      </c>
      <c r="AM74" s="1217">
        <f>IF(AM73="","",VLOOKUP(AM73,'【記載例】シフト記号表（勤務時間帯）'!$C$6:$L$47,10,FALSE))</f>
        <v>7.9999999999999982</v>
      </c>
      <c r="AN74" s="1233">
        <f>IF(AN73="","",VLOOKUP(AN73,'【記載例】シフト記号表（勤務時間帯）'!$C$6:$L$47,10,FALSE))</f>
        <v>7.9999999999999982</v>
      </c>
      <c r="AO74" s="1206">
        <f>IF(AO73="","",VLOOKUP(AO73,'【記載例】シフト記号表（勤務時間帯）'!$C$6:$L$47,10,FALSE))</f>
        <v>8</v>
      </c>
      <c r="AP74" s="1217" t="str">
        <f>IF(AP73="","",VLOOKUP(AP73,'【記載例】シフト記号表（勤務時間帯）'!$C$6:$L$47,10,FALSE))</f>
        <v/>
      </c>
      <c r="AQ74" s="1217">
        <f>IF(AQ73="","",VLOOKUP(AQ73,'【記載例】シフト記号表（勤務時間帯）'!$C$6:$L$47,10,FALSE))</f>
        <v>8</v>
      </c>
      <c r="AR74" s="1217" t="str">
        <f>IF(AR73="","",VLOOKUP(AR73,'【記載例】シフト記号表（勤務時間帯）'!$C$6:$L$47,10,FALSE))</f>
        <v/>
      </c>
      <c r="AS74" s="1217">
        <f>IF(AS73="","",VLOOKUP(AS73,'【記載例】シフト記号表（勤務時間帯）'!$C$6:$L$47,10,FALSE))</f>
        <v>8</v>
      </c>
      <c r="AT74" s="1217" t="str">
        <f>IF(AT73="","",VLOOKUP(AT73,'【記載例】シフト記号表（勤務時間帯）'!$C$6:$L$47,10,FALSE))</f>
        <v/>
      </c>
      <c r="AU74" s="1233">
        <f>IF(AU73="","",VLOOKUP(AU73,'【記載例】シフト記号表（勤務時間帯）'!$C$6:$L$47,10,FALSE))</f>
        <v>7.9999999999999982</v>
      </c>
      <c r="AV74" s="1206">
        <f>IF(AV73="","",VLOOKUP(AV73,'【記載例】シフト記号表（勤務時間帯）'!$C$6:$L$47,10,FALSE))</f>
        <v>7.9999999999999982</v>
      </c>
      <c r="AW74" s="1217">
        <f>IF(AW73="","",VLOOKUP(AW73,'【記載例】シフト記号表（勤務時間帯）'!$C$6:$L$47,10,FALSE))</f>
        <v>8</v>
      </c>
      <c r="AX74" s="1217" t="str">
        <f>IF(AX73="","",VLOOKUP(AX73,'【記載例】シフト記号表（勤務時間帯）'!$C$6:$L$47,10,FALSE))</f>
        <v/>
      </c>
      <c r="AY74" s="1217">
        <f>IF(AY73="","",VLOOKUP(AY73,'【記載例】シフト記号表（勤務時間帯）'!$C$6:$L$47,10,FALSE))</f>
        <v>8</v>
      </c>
      <c r="AZ74" s="1217" t="str">
        <f>IF(AZ73="","",VLOOKUP(AZ73,'【記載例】シフト記号表（勤務時間帯）'!$C$6:$L$47,10,FALSE))</f>
        <v/>
      </c>
      <c r="BA74" s="1217">
        <f>IF(BA73="","",VLOOKUP(BA73,'【記載例】シフト記号表（勤務時間帯）'!$C$6:$L$47,10,FALSE))</f>
        <v>7.9999999999999982</v>
      </c>
      <c r="BB74" s="1233" t="str">
        <f>IF(BB73="","",VLOOKUP(BB73,'【記載例】シフト記号表（勤務時間帯）'!$C$6:$L$47,10,FALSE))</f>
        <v/>
      </c>
      <c r="BC74" s="1206" t="str">
        <f>IF(BC73="","",VLOOKUP(BC73,'【記載例】シフト記号表（勤務時間帯）'!$C$6:$L$47,10,FALSE))</f>
        <v/>
      </c>
      <c r="BD74" s="1217" t="str">
        <f>IF(BD73="","",VLOOKUP(BD73,'【記載例】シフト記号表（勤務時間帯）'!$C$6:$L$47,10,FALSE))</f>
        <v/>
      </c>
      <c r="BE74" s="1217" t="str">
        <f>IF(BE73="","",VLOOKUP(BE73,'【記載例】シフト記号表（勤務時間帯）'!$C$6:$L$47,10,FALSE))</f>
        <v/>
      </c>
      <c r="BF74" s="1269">
        <f>IF($BI$3="４週",SUM(AA74:BB74),IF($BI$3="暦月",SUM(AA74:BE74),""))</f>
        <v>128</v>
      </c>
      <c r="BG74" s="1278"/>
      <c r="BH74" s="1287">
        <f>IF($BI$3="４週",BF74/4,IF($BI$3="暦月",(BF74/($BI$8/7)),""))</f>
        <v>32</v>
      </c>
      <c r="BI74" s="1278"/>
      <c r="BJ74" s="1299"/>
      <c r="BK74" s="1306"/>
      <c r="BL74" s="1306"/>
      <c r="BM74" s="1306"/>
      <c r="BN74" s="1316"/>
    </row>
    <row r="75" spans="2:66" ht="20.25" customHeight="1">
      <c r="B75" s="1040">
        <f>B73+1</f>
        <v>30</v>
      </c>
      <c r="C75" s="1048"/>
      <c r="D75" s="1055"/>
      <c r="E75" s="1060"/>
      <c r="F75" s="1066"/>
      <c r="G75" s="1077"/>
      <c r="H75" s="1088"/>
      <c r="I75" s="1096"/>
      <c r="J75" s="1101"/>
      <c r="K75" s="1096"/>
      <c r="L75" s="1101"/>
      <c r="M75" s="1109"/>
      <c r="N75" s="1123"/>
      <c r="O75" s="1129"/>
      <c r="P75" s="1145"/>
      <c r="Q75" s="1145"/>
      <c r="R75" s="1088"/>
      <c r="S75" s="1152"/>
      <c r="T75" s="1157"/>
      <c r="U75" s="1157"/>
      <c r="V75" s="1157"/>
      <c r="W75" s="1168"/>
      <c r="X75" s="1362" t="s">
        <v>1147</v>
      </c>
      <c r="Y75" s="1363"/>
      <c r="Z75" s="1364"/>
      <c r="AA75" s="1207"/>
      <c r="AB75" s="1218"/>
      <c r="AC75" s="1218"/>
      <c r="AD75" s="1218"/>
      <c r="AE75" s="1218"/>
      <c r="AF75" s="1218"/>
      <c r="AG75" s="1234"/>
      <c r="AH75" s="1207"/>
      <c r="AI75" s="1218"/>
      <c r="AJ75" s="1218"/>
      <c r="AK75" s="1218"/>
      <c r="AL75" s="1218"/>
      <c r="AM75" s="1218"/>
      <c r="AN75" s="1234"/>
      <c r="AO75" s="1207"/>
      <c r="AP75" s="1218"/>
      <c r="AQ75" s="1218"/>
      <c r="AR75" s="1218"/>
      <c r="AS75" s="1218"/>
      <c r="AT75" s="1218"/>
      <c r="AU75" s="1234"/>
      <c r="AV75" s="1207"/>
      <c r="AW75" s="1218"/>
      <c r="AX75" s="1218"/>
      <c r="AY75" s="1218"/>
      <c r="AZ75" s="1218"/>
      <c r="BA75" s="1218"/>
      <c r="BB75" s="1234"/>
      <c r="BC75" s="1207"/>
      <c r="BD75" s="1218"/>
      <c r="BE75" s="1261"/>
      <c r="BF75" s="1268"/>
      <c r="BG75" s="1277"/>
      <c r="BH75" s="1286"/>
      <c r="BI75" s="1294"/>
      <c r="BJ75" s="1298"/>
      <c r="BK75" s="1305"/>
      <c r="BL75" s="1305"/>
      <c r="BM75" s="1305"/>
      <c r="BN75" s="1315"/>
    </row>
    <row r="76" spans="2:66" ht="20.25" customHeight="1">
      <c r="B76" s="1042"/>
      <c r="C76" s="1049"/>
      <c r="D76" s="1056"/>
      <c r="E76" s="1061"/>
      <c r="F76" s="1067"/>
      <c r="G76" s="1079"/>
      <c r="H76" s="1090"/>
      <c r="I76" s="1098"/>
      <c r="J76" s="1103">
        <f>G76</f>
        <v>0</v>
      </c>
      <c r="K76" s="1098"/>
      <c r="L76" s="1103">
        <f>M76</f>
        <v>0</v>
      </c>
      <c r="M76" s="1111"/>
      <c r="N76" s="1125"/>
      <c r="O76" s="1131"/>
      <c r="P76" s="1147"/>
      <c r="Q76" s="1147"/>
      <c r="R76" s="1090"/>
      <c r="S76" s="1153"/>
      <c r="T76" s="1158"/>
      <c r="U76" s="1158"/>
      <c r="V76" s="1158"/>
      <c r="W76" s="1169"/>
      <c r="X76" s="1179" t="s">
        <v>1148</v>
      </c>
      <c r="Y76" s="1186"/>
      <c r="Z76" s="1197"/>
      <c r="AA76" s="1208" t="str">
        <f>IF(AA75="","",VLOOKUP(AA75,'【記載例】シフト記号表（勤務時間帯）'!$C$6:$L$47,10,FALSE))</f>
        <v/>
      </c>
      <c r="AB76" s="1219" t="str">
        <f>IF(AB75="","",VLOOKUP(AB75,'【記載例】シフト記号表（勤務時間帯）'!$C$6:$L$47,10,FALSE))</f>
        <v/>
      </c>
      <c r="AC76" s="1219" t="str">
        <f>IF(AC75="","",VLOOKUP(AC75,'【記載例】シフト記号表（勤務時間帯）'!$C$6:$L$47,10,FALSE))</f>
        <v/>
      </c>
      <c r="AD76" s="1219" t="str">
        <f>IF(AD75="","",VLOOKUP(AD75,'【記載例】シフト記号表（勤務時間帯）'!$C$6:$L$47,10,FALSE))</f>
        <v/>
      </c>
      <c r="AE76" s="1219" t="str">
        <f>IF(AE75="","",VLOOKUP(AE75,'【記載例】シフト記号表（勤務時間帯）'!$C$6:$L$47,10,FALSE))</f>
        <v/>
      </c>
      <c r="AF76" s="1219" t="str">
        <f>IF(AF75="","",VLOOKUP(AF75,'【記載例】シフト記号表（勤務時間帯）'!$C$6:$L$47,10,FALSE))</f>
        <v/>
      </c>
      <c r="AG76" s="1235" t="str">
        <f>IF(AG75="","",VLOOKUP(AG75,'【記載例】シフト記号表（勤務時間帯）'!$C$6:$L$47,10,FALSE))</f>
        <v/>
      </c>
      <c r="AH76" s="1208" t="str">
        <f>IF(AH75="","",VLOOKUP(AH75,'【記載例】シフト記号表（勤務時間帯）'!$C$6:$L$47,10,FALSE))</f>
        <v/>
      </c>
      <c r="AI76" s="1219" t="str">
        <f>IF(AI75="","",VLOOKUP(AI75,'【記載例】シフト記号表（勤務時間帯）'!$C$6:$L$47,10,FALSE))</f>
        <v/>
      </c>
      <c r="AJ76" s="1219" t="str">
        <f>IF(AJ75="","",VLOOKUP(AJ75,'【記載例】シフト記号表（勤務時間帯）'!$C$6:$L$47,10,FALSE))</f>
        <v/>
      </c>
      <c r="AK76" s="1219" t="str">
        <f>IF(AK75="","",VLOOKUP(AK75,'【記載例】シフト記号表（勤務時間帯）'!$C$6:$L$47,10,FALSE))</f>
        <v/>
      </c>
      <c r="AL76" s="1219" t="str">
        <f>IF(AL75="","",VLOOKUP(AL75,'【記載例】シフト記号表（勤務時間帯）'!$C$6:$L$47,10,FALSE))</f>
        <v/>
      </c>
      <c r="AM76" s="1219" t="str">
        <f>IF(AM75="","",VLOOKUP(AM75,'【記載例】シフト記号表（勤務時間帯）'!$C$6:$L$47,10,FALSE))</f>
        <v/>
      </c>
      <c r="AN76" s="1235" t="str">
        <f>IF(AN75="","",VLOOKUP(AN75,'【記載例】シフト記号表（勤務時間帯）'!$C$6:$L$47,10,FALSE))</f>
        <v/>
      </c>
      <c r="AO76" s="1208" t="str">
        <f>IF(AO75="","",VLOOKUP(AO75,'【記載例】シフト記号表（勤務時間帯）'!$C$6:$L$47,10,FALSE))</f>
        <v/>
      </c>
      <c r="AP76" s="1219" t="str">
        <f>IF(AP75="","",VLOOKUP(AP75,'【記載例】シフト記号表（勤務時間帯）'!$C$6:$L$47,10,FALSE))</f>
        <v/>
      </c>
      <c r="AQ76" s="1219" t="str">
        <f>IF(AQ75="","",VLOOKUP(AQ75,'【記載例】シフト記号表（勤務時間帯）'!$C$6:$L$47,10,FALSE))</f>
        <v/>
      </c>
      <c r="AR76" s="1219" t="str">
        <f>IF(AR75="","",VLOOKUP(AR75,'【記載例】シフト記号表（勤務時間帯）'!$C$6:$L$47,10,FALSE))</f>
        <v/>
      </c>
      <c r="AS76" s="1219" t="str">
        <f>IF(AS75="","",VLOOKUP(AS75,'【記載例】シフト記号表（勤務時間帯）'!$C$6:$L$47,10,FALSE))</f>
        <v/>
      </c>
      <c r="AT76" s="1219" t="str">
        <f>IF(AT75="","",VLOOKUP(AT75,'【記載例】シフト記号表（勤務時間帯）'!$C$6:$L$47,10,FALSE))</f>
        <v/>
      </c>
      <c r="AU76" s="1235" t="str">
        <f>IF(AU75="","",VLOOKUP(AU75,'【記載例】シフト記号表（勤務時間帯）'!$C$6:$L$47,10,FALSE))</f>
        <v/>
      </c>
      <c r="AV76" s="1208" t="str">
        <f>IF(AV75="","",VLOOKUP(AV75,'【記載例】シフト記号表（勤務時間帯）'!$C$6:$L$47,10,FALSE))</f>
        <v/>
      </c>
      <c r="AW76" s="1219" t="str">
        <f>IF(AW75="","",VLOOKUP(AW75,'【記載例】シフト記号表（勤務時間帯）'!$C$6:$L$47,10,FALSE))</f>
        <v/>
      </c>
      <c r="AX76" s="1219" t="str">
        <f>IF(AX75="","",VLOOKUP(AX75,'【記載例】シフト記号表（勤務時間帯）'!$C$6:$L$47,10,FALSE))</f>
        <v/>
      </c>
      <c r="AY76" s="1219" t="str">
        <f>IF(AY75="","",VLOOKUP(AY75,'【記載例】シフト記号表（勤務時間帯）'!$C$6:$L$47,10,FALSE))</f>
        <v/>
      </c>
      <c r="AZ76" s="1219" t="str">
        <f>IF(AZ75="","",VLOOKUP(AZ75,'【記載例】シフト記号表（勤務時間帯）'!$C$6:$L$47,10,FALSE))</f>
        <v/>
      </c>
      <c r="BA76" s="1219" t="str">
        <f>IF(BA75="","",VLOOKUP(BA75,'【記載例】シフト記号表（勤務時間帯）'!$C$6:$L$47,10,FALSE))</f>
        <v/>
      </c>
      <c r="BB76" s="1235" t="str">
        <f>IF(BB75="","",VLOOKUP(BB75,'【記載例】シフト記号表（勤務時間帯）'!$C$6:$L$47,10,FALSE))</f>
        <v/>
      </c>
      <c r="BC76" s="1208" t="str">
        <f>IF(BC75="","",VLOOKUP(BC75,'【記載例】シフト記号表（勤務時間帯）'!$C$6:$L$47,10,FALSE))</f>
        <v/>
      </c>
      <c r="BD76" s="1219" t="str">
        <f>IF(BD75="","",VLOOKUP(BD75,'【記載例】シフト記号表（勤務時間帯）'!$C$6:$L$47,10,FALSE))</f>
        <v/>
      </c>
      <c r="BE76" s="1365" t="str">
        <f>IF(BE75="","",VLOOKUP(BE75,'【記載例】シフト記号表（勤務時間帯）'!$C$6:$L$47,10,FALSE))</f>
        <v/>
      </c>
      <c r="BF76" s="1270">
        <f>IF($BI$3="４週",SUM(AA76:BB76),IF($BI$3="暦月",SUM(AA76:BE76),""))</f>
        <v>0</v>
      </c>
      <c r="BG76" s="1279"/>
      <c r="BH76" s="1288">
        <f>IF($BI$3="４週",BF76/4,IF($BI$3="暦月",(BF76/($BI$8/7)),""))</f>
        <v>0</v>
      </c>
      <c r="BI76" s="1279"/>
      <c r="BJ76" s="1300"/>
      <c r="BK76" s="1307"/>
      <c r="BL76" s="1307"/>
      <c r="BM76" s="1307"/>
      <c r="BN76" s="1317"/>
    </row>
    <row r="77" spans="2:66" ht="20.25" customHeight="1">
      <c r="B77" s="1020"/>
      <c r="C77" s="1020"/>
      <c r="D77" s="1020"/>
      <c r="E77" s="1020"/>
      <c r="F77" s="1020"/>
      <c r="G77" s="1080"/>
      <c r="H77" s="1080"/>
      <c r="I77" s="1080"/>
      <c r="J77" s="1080"/>
      <c r="K77" s="1080"/>
      <c r="L77" s="1080"/>
      <c r="M77" s="1112"/>
      <c r="N77" s="1112"/>
      <c r="O77" s="1080"/>
      <c r="P77" s="1080"/>
      <c r="Q77" s="1080"/>
      <c r="R77" s="1080"/>
      <c r="S77" s="1154"/>
      <c r="T77" s="1154"/>
      <c r="U77" s="1154"/>
      <c r="V77" s="1162"/>
      <c r="W77" s="1162"/>
      <c r="X77" s="1162"/>
      <c r="Y77" s="1187"/>
      <c r="Z77" s="1198"/>
      <c r="AA77" s="1209"/>
      <c r="AB77" s="1209"/>
      <c r="AC77" s="1209"/>
      <c r="AD77" s="1209"/>
      <c r="AE77" s="1209"/>
      <c r="AF77" s="1209"/>
      <c r="AG77" s="1209"/>
      <c r="AH77" s="1209"/>
      <c r="AI77" s="1209"/>
      <c r="AJ77" s="1209"/>
      <c r="AK77" s="1209"/>
      <c r="AL77" s="1209"/>
      <c r="AM77" s="1209"/>
      <c r="AN77" s="1209"/>
      <c r="AO77" s="1209"/>
      <c r="AP77" s="1209"/>
      <c r="AQ77" s="1209"/>
      <c r="AR77" s="1209"/>
      <c r="AS77" s="1209"/>
      <c r="AT77" s="1209"/>
      <c r="AU77" s="1209"/>
      <c r="AV77" s="1209"/>
      <c r="AW77" s="1209"/>
      <c r="AX77" s="1209"/>
      <c r="AY77" s="1209"/>
      <c r="AZ77" s="1209"/>
      <c r="BA77" s="1209"/>
      <c r="BB77" s="1209"/>
      <c r="BC77" s="1209"/>
      <c r="BD77" s="1209"/>
      <c r="BE77" s="1209"/>
      <c r="BF77" s="1209"/>
      <c r="BG77" s="1209"/>
      <c r="BH77" s="1289"/>
      <c r="BI77" s="1289"/>
      <c r="BJ77" s="1154"/>
      <c r="BK77" s="1154"/>
      <c r="BL77" s="1154"/>
      <c r="BM77" s="1154"/>
      <c r="BN77" s="1154"/>
    </row>
    <row r="78" spans="2:66" ht="20.25" customHeight="1">
      <c r="B78" s="1020"/>
      <c r="C78" s="1020"/>
      <c r="D78" s="1020"/>
      <c r="E78" s="1020"/>
      <c r="F78" s="1020"/>
      <c r="G78" s="1080"/>
      <c r="H78" s="1080"/>
      <c r="I78" s="1080"/>
      <c r="J78" s="1080"/>
      <c r="K78" s="1080"/>
      <c r="L78" s="1080"/>
      <c r="M78" s="1113"/>
      <c r="N78" s="1126" t="s">
        <v>731</v>
      </c>
      <c r="O78" s="1126"/>
      <c r="P78" s="1126"/>
      <c r="Q78" s="1126"/>
      <c r="R78" s="1126"/>
      <c r="S78" s="1126"/>
      <c r="T78" s="1126"/>
      <c r="U78" s="1126"/>
      <c r="V78" s="1126"/>
      <c r="W78" s="1126"/>
      <c r="X78" s="1136"/>
      <c r="Y78" s="1126"/>
      <c r="Z78" s="1126"/>
      <c r="AA78" s="1126"/>
      <c r="AB78" s="1126"/>
      <c r="AC78" s="1126"/>
      <c r="AD78" s="1214"/>
      <c r="AE78" s="1214"/>
      <c r="AF78" s="1214"/>
      <c r="AG78" s="1214"/>
      <c r="AH78" s="1214"/>
      <c r="AI78" s="1214"/>
      <c r="AJ78" s="1214"/>
      <c r="AK78" s="1214"/>
      <c r="AL78" s="1214"/>
      <c r="AM78" s="1214"/>
      <c r="AN78" s="1214"/>
      <c r="AO78" s="1214"/>
      <c r="AP78" s="1214"/>
      <c r="AQ78" s="1214"/>
      <c r="AR78" s="1214"/>
      <c r="AS78" s="1214"/>
      <c r="AT78" s="1214"/>
      <c r="AU78" s="1214"/>
      <c r="AV78" s="1214"/>
      <c r="AW78" s="1214"/>
      <c r="AX78" s="1214"/>
      <c r="AY78" s="1214"/>
      <c r="AZ78" s="1214"/>
      <c r="BA78" s="1214"/>
      <c r="BB78" s="1214"/>
      <c r="BC78" s="1214"/>
      <c r="BD78" s="1214"/>
      <c r="BE78" s="1214"/>
      <c r="BF78" s="1214"/>
      <c r="BG78" s="1214"/>
      <c r="BH78" s="1290"/>
      <c r="BI78" s="1289"/>
      <c r="BJ78" s="1154"/>
      <c r="BK78" s="1154"/>
      <c r="BL78" s="1154"/>
      <c r="BM78" s="1154"/>
      <c r="BN78" s="1154"/>
    </row>
    <row r="79" spans="2:66" ht="20.25" customHeight="1">
      <c r="B79" s="1020"/>
      <c r="C79" s="1020"/>
      <c r="D79" s="1020"/>
      <c r="E79" s="1020"/>
      <c r="F79" s="1020"/>
      <c r="G79" s="1080"/>
      <c r="H79" s="1080"/>
      <c r="I79" s="1080"/>
      <c r="J79" s="1080"/>
      <c r="K79" s="1080"/>
      <c r="L79" s="1080"/>
      <c r="M79" s="1113"/>
      <c r="N79" s="1126"/>
      <c r="O79" s="1126" t="s">
        <v>1111</v>
      </c>
      <c r="P79" s="1126"/>
      <c r="Q79" s="1126"/>
      <c r="R79" s="1126"/>
      <c r="S79" s="1126"/>
      <c r="T79" s="1126"/>
      <c r="U79" s="1126"/>
      <c r="V79" s="1126"/>
      <c r="W79" s="1126"/>
      <c r="X79" s="1136"/>
      <c r="Y79" s="1126"/>
      <c r="Z79" s="1126"/>
      <c r="AA79" s="1126"/>
      <c r="AB79" s="1126"/>
      <c r="AC79" s="1126"/>
      <c r="AD79" s="1214"/>
      <c r="AE79" s="1126" t="s">
        <v>1039</v>
      </c>
      <c r="AF79" s="1126"/>
      <c r="AG79" s="1126"/>
      <c r="AH79" s="1126"/>
      <c r="AI79" s="1126"/>
      <c r="AJ79" s="1126"/>
      <c r="AK79" s="1126"/>
      <c r="AL79" s="1126"/>
      <c r="AM79" s="1126"/>
      <c r="AN79" s="1136"/>
      <c r="AO79" s="1126"/>
      <c r="AP79" s="1126"/>
      <c r="AQ79" s="1126"/>
      <c r="AR79" s="1126"/>
      <c r="AS79" s="1214"/>
      <c r="AT79" s="1214"/>
      <c r="AU79" s="1126" t="s">
        <v>591</v>
      </c>
      <c r="AV79" s="1214"/>
      <c r="AW79" s="1214"/>
      <c r="AX79" s="1214"/>
      <c r="AY79" s="1214"/>
      <c r="AZ79" s="1214"/>
      <c r="BA79" s="1214"/>
      <c r="BB79" s="1214"/>
      <c r="BC79" s="1214"/>
      <c r="BD79" s="1214"/>
      <c r="BE79" s="1214"/>
      <c r="BF79" s="1214"/>
      <c r="BG79" s="1214"/>
      <c r="BH79" s="1290"/>
      <c r="BI79" s="1289"/>
      <c r="BJ79" s="1154"/>
      <c r="BK79" s="1154"/>
      <c r="BL79" s="1154"/>
      <c r="BM79" s="1154"/>
      <c r="BN79" s="1154"/>
    </row>
    <row r="80" spans="2:66" ht="20.25" customHeight="1">
      <c r="B80" s="1020"/>
      <c r="C80" s="1020"/>
      <c r="D80" s="1020"/>
      <c r="E80" s="1020"/>
      <c r="F80" s="1020"/>
      <c r="G80" s="1080"/>
      <c r="H80" s="1080"/>
      <c r="I80" s="1080"/>
      <c r="J80" s="1080"/>
      <c r="K80" s="1080"/>
      <c r="L80" s="1080"/>
      <c r="M80" s="1113"/>
      <c r="N80" s="1126"/>
      <c r="O80" s="1132" t="s">
        <v>1112</v>
      </c>
      <c r="P80" s="1132"/>
      <c r="Q80" s="1132" t="s">
        <v>1122</v>
      </c>
      <c r="R80" s="1132"/>
      <c r="S80" s="1132"/>
      <c r="T80" s="1132"/>
      <c r="U80" s="1126"/>
      <c r="V80" s="1163" t="s">
        <v>1145</v>
      </c>
      <c r="W80" s="1163"/>
      <c r="X80" s="1163"/>
      <c r="Y80" s="1163"/>
      <c r="Z80" s="1138"/>
      <c r="AA80" s="1210" t="s">
        <v>1120</v>
      </c>
      <c r="AB80" s="1210"/>
      <c r="AC80" s="1114"/>
      <c r="AD80" s="1214"/>
      <c r="AE80" s="1132" t="s">
        <v>1112</v>
      </c>
      <c r="AF80" s="1132"/>
      <c r="AG80" s="1132" t="s">
        <v>1122</v>
      </c>
      <c r="AH80" s="1132"/>
      <c r="AI80" s="1132"/>
      <c r="AJ80" s="1132"/>
      <c r="AK80" s="1126"/>
      <c r="AL80" s="1163" t="s">
        <v>1145</v>
      </c>
      <c r="AM80" s="1163"/>
      <c r="AN80" s="1163"/>
      <c r="AO80" s="1163"/>
      <c r="AP80" s="1138"/>
      <c r="AQ80" s="1210" t="s">
        <v>1120</v>
      </c>
      <c r="AR80" s="1210"/>
      <c r="AS80" s="1214"/>
      <c r="AT80" s="1214"/>
      <c r="AU80" s="1214"/>
      <c r="AV80" s="1214"/>
      <c r="AW80" s="1214"/>
      <c r="AX80" s="1214"/>
      <c r="AY80" s="1214"/>
      <c r="AZ80" s="1214"/>
      <c r="BA80" s="1214"/>
      <c r="BB80" s="1214"/>
      <c r="BC80" s="1214"/>
      <c r="BD80" s="1214"/>
      <c r="BE80" s="1214"/>
      <c r="BF80" s="1214"/>
      <c r="BG80" s="1214"/>
      <c r="BH80" s="1290"/>
      <c r="BI80" s="1289"/>
      <c r="BJ80" s="1112"/>
      <c r="BK80" s="1112"/>
      <c r="BL80" s="1112"/>
      <c r="BM80" s="1112"/>
      <c r="BN80" s="1154"/>
    </row>
    <row r="81" spans="2:66" ht="20.25" customHeight="1">
      <c r="B81" s="1020"/>
      <c r="C81" s="1020"/>
      <c r="D81" s="1020"/>
      <c r="E81" s="1020"/>
      <c r="F81" s="1020"/>
      <c r="G81" s="1080"/>
      <c r="H81" s="1080"/>
      <c r="I81" s="1080"/>
      <c r="J81" s="1080"/>
      <c r="K81" s="1080"/>
      <c r="L81" s="1080"/>
      <c r="M81" s="1113"/>
      <c r="N81" s="1126"/>
      <c r="O81" s="1133"/>
      <c r="P81" s="1133"/>
      <c r="Q81" s="1133" t="s">
        <v>808</v>
      </c>
      <c r="R81" s="1133"/>
      <c r="S81" s="1133" t="s">
        <v>594</v>
      </c>
      <c r="T81" s="1133"/>
      <c r="U81" s="1126"/>
      <c r="V81" s="1133" t="s">
        <v>808</v>
      </c>
      <c r="W81" s="1133"/>
      <c r="X81" s="1133" t="s">
        <v>594</v>
      </c>
      <c r="Y81" s="1133"/>
      <c r="Z81" s="1138"/>
      <c r="AA81" s="1210" t="s">
        <v>690</v>
      </c>
      <c r="AB81" s="1210"/>
      <c r="AC81" s="1114"/>
      <c r="AD81" s="1214"/>
      <c r="AE81" s="1133"/>
      <c r="AF81" s="1133"/>
      <c r="AG81" s="1133" t="s">
        <v>808</v>
      </c>
      <c r="AH81" s="1133"/>
      <c r="AI81" s="1133" t="s">
        <v>594</v>
      </c>
      <c r="AJ81" s="1133"/>
      <c r="AK81" s="1126"/>
      <c r="AL81" s="1133" t="s">
        <v>808</v>
      </c>
      <c r="AM81" s="1133"/>
      <c r="AN81" s="1133" t="s">
        <v>594</v>
      </c>
      <c r="AO81" s="1133"/>
      <c r="AP81" s="1138"/>
      <c r="AQ81" s="1210" t="s">
        <v>690</v>
      </c>
      <c r="AR81" s="1210"/>
      <c r="AS81" s="1214"/>
      <c r="AT81" s="1214"/>
      <c r="AU81" s="1252" t="s">
        <v>1098</v>
      </c>
      <c r="AV81" s="1252"/>
      <c r="AW81" s="1252"/>
      <c r="AX81" s="1252"/>
      <c r="AY81" s="1138"/>
      <c r="AZ81" s="1210" t="s">
        <v>1099</v>
      </c>
      <c r="BA81" s="1252"/>
      <c r="BB81" s="1252"/>
      <c r="BC81" s="1252"/>
      <c r="BD81" s="1138"/>
      <c r="BE81" s="1133" t="s">
        <v>1114</v>
      </c>
      <c r="BF81" s="1133"/>
      <c r="BG81" s="1133"/>
      <c r="BH81" s="1133"/>
      <c r="BI81" s="1289"/>
      <c r="BJ81" s="1301"/>
      <c r="BK81" s="1301"/>
      <c r="BL81" s="1301"/>
      <c r="BM81" s="1301"/>
      <c r="BN81" s="1154"/>
    </row>
    <row r="82" spans="2:66" ht="20.25" customHeight="1">
      <c r="B82" s="1020"/>
      <c r="C82" s="1020"/>
      <c r="D82" s="1020"/>
      <c r="E82" s="1020"/>
      <c r="F82" s="1020"/>
      <c r="G82" s="1080"/>
      <c r="H82" s="1080"/>
      <c r="I82" s="1080"/>
      <c r="J82" s="1080"/>
      <c r="K82" s="1080"/>
      <c r="L82" s="1080"/>
      <c r="M82" s="1113"/>
      <c r="N82" s="1126"/>
      <c r="O82" s="1134" t="s">
        <v>620</v>
      </c>
      <c r="P82" s="1134"/>
      <c r="Q82" s="1148">
        <f>SUMIFS($BF$17:$BF$76,$J$17:$J$76,"看護職員",$L$17:$L$76,"A")</f>
        <v>320</v>
      </c>
      <c r="R82" s="1148"/>
      <c r="S82" s="1148">
        <f>SUMIFS($BH$17:$BH$76,$J$17:$J$76,"看護職員",$L$17:$L$76,"A")</f>
        <v>80</v>
      </c>
      <c r="T82" s="1148"/>
      <c r="U82" s="1160"/>
      <c r="V82" s="1164">
        <v>0</v>
      </c>
      <c r="W82" s="1164"/>
      <c r="X82" s="1164">
        <v>0</v>
      </c>
      <c r="Y82" s="1164"/>
      <c r="Z82" s="1199"/>
      <c r="AA82" s="1211">
        <v>2</v>
      </c>
      <c r="AB82" s="1220"/>
      <c r="AC82" s="1114"/>
      <c r="AD82" s="1214"/>
      <c r="AE82" s="1134" t="s">
        <v>620</v>
      </c>
      <c r="AF82" s="1134"/>
      <c r="AG82" s="1148">
        <f>SUMIFS($BF$17:$BF$76,$J$17:$J$76,"介護職員",$L$17:$L$76,"A")</f>
        <v>2560</v>
      </c>
      <c r="AH82" s="1148"/>
      <c r="AI82" s="1148">
        <f>SUMIFS($BH$17:$BH$76,$J$17:$J$76,"介護職員",$L$17:$L$76,"A")</f>
        <v>640</v>
      </c>
      <c r="AJ82" s="1148"/>
      <c r="AK82" s="1160"/>
      <c r="AL82" s="1164">
        <v>0</v>
      </c>
      <c r="AM82" s="1164"/>
      <c r="AN82" s="1164">
        <v>0</v>
      </c>
      <c r="AO82" s="1164"/>
      <c r="AP82" s="1199"/>
      <c r="AQ82" s="1211">
        <v>16</v>
      </c>
      <c r="AR82" s="1220"/>
      <c r="AS82" s="1214"/>
      <c r="AT82" s="1214"/>
      <c r="AU82" s="1253">
        <f>Y96</f>
        <v>2.5</v>
      </c>
      <c r="AV82" s="1134"/>
      <c r="AW82" s="1134"/>
      <c r="AX82" s="1134"/>
      <c r="AY82" s="1132" t="s">
        <v>351</v>
      </c>
      <c r="AZ82" s="1253">
        <f>AO96</f>
        <v>19.2</v>
      </c>
      <c r="BA82" s="1134"/>
      <c r="BB82" s="1134"/>
      <c r="BC82" s="1134"/>
      <c r="BD82" s="1132" t="s">
        <v>1150</v>
      </c>
      <c r="BE82" s="1188">
        <f>ROUNDDOWN(AU82+AZ82,1)</f>
        <v>21.7</v>
      </c>
      <c r="BF82" s="1188"/>
      <c r="BG82" s="1188"/>
      <c r="BH82" s="1188"/>
      <c r="BI82" s="1289"/>
      <c r="BJ82" s="1302"/>
      <c r="BK82" s="1302"/>
      <c r="BL82" s="1302"/>
      <c r="BM82" s="1302"/>
      <c r="BN82" s="1154"/>
    </row>
    <row r="83" spans="2:66" ht="20.25" customHeight="1">
      <c r="B83" s="1020"/>
      <c r="C83" s="1020"/>
      <c r="D83" s="1020"/>
      <c r="E83" s="1020"/>
      <c r="F83" s="1020"/>
      <c r="G83" s="1080"/>
      <c r="H83" s="1080"/>
      <c r="I83" s="1080"/>
      <c r="J83" s="1080"/>
      <c r="K83" s="1080"/>
      <c r="L83" s="1080"/>
      <c r="M83" s="1113"/>
      <c r="N83" s="1126"/>
      <c r="O83" s="1134" t="s">
        <v>1103</v>
      </c>
      <c r="P83" s="1134"/>
      <c r="Q83" s="1148">
        <f>SUMIFS($BF$17:$BF$76,$J$17:$J$76,"看護職員",$L$17:$L$76,"B")</f>
        <v>79.999999999999986</v>
      </c>
      <c r="R83" s="1148"/>
      <c r="S83" s="1148">
        <f>SUMIFS($BH$17:$BH$76,$J$17:$J$76,"看護職員",$L$17:$L$76,"B")</f>
        <v>19.999999999999996</v>
      </c>
      <c r="T83" s="1148"/>
      <c r="U83" s="1160"/>
      <c r="V83" s="1164">
        <v>80</v>
      </c>
      <c r="W83" s="1164"/>
      <c r="X83" s="1164">
        <v>20</v>
      </c>
      <c r="Y83" s="1164"/>
      <c r="Z83" s="1199"/>
      <c r="AA83" s="1211">
        <v>0</v>
      </c>
      <c r="AB83" s="1220"/>
      <c r="AC83" s="1114"/>
      <c r="AD83" s="1214"/>
      <c r="AE83" s="1134" t="s">
        <v>1103</v>
      </c>
      <c r="AF83" s="1134"/>
      <c r="AG83" s="1148">
        <f>SUMIFS($BF$17:$BF$76,$J$17:$J$76,"介護職員",$L$17:$L$76,"B")</f>
        <v>0</v>
      </c>
      <c r="AH83" s="1148"/>
      <c r="AI83" s="1148">
        <f>SUMIFS($BH$17:$BH$76,$J$17:$J$76,"介護職員",$L$17:$L$76,"B")</f>
        <v>0</v>
      </c>
      <c r="AJ83" s="1148"/>
      <c r="AK83" s="1160"/>
      <c r="AL83" s="1164">
        <v>0</v>
      </c>
      <c r="AM83" s="1164"/>
      <c r="AN83" s="1164">
        <v>0</v>
      </c>
      <c r="AO83" s="1164"/>
      <c r="AP83" s="1199"/>
      <c r="AQ83" s="1211">
        <v>0</v>
      </c>
      <c r="AR83" s="1220"/>
      <c r="AS83" s="1214"/>
      <c r="AT83" s="1214"/>
      <c r="AU83" s="1214"/>
      <c r="AV83" s="1214"/>
      <c r="AW83" s="1214"/>
      <c r="AX83" s="1214"/>
      <c r="AY83" s="1214"/>
      <c r="AZ83" s="1214"/>
      <c r="BA83" s="1214"/>
      <c r="BB83" s="1214"/>
      <c r="BC83" s="1214"/>
      <c r="BD83" s="1214"/>
      <c r="BE83" s="1214"/>
      <c r="BF83" s="1214"/>
      <c r="BG83" s="1214"/>
      <c r="BH83" s="1290"/>
      <c r="BI83" s="1289"/>
      <c r="BJ83" s="1154"/>
      <c r="BK83" s="1154"/>
      <c r="BL83" s="1154"/>
      <c r="BM83" s="1154"/>
      <c r="BN83" s="1154"/>
    </row>
    <row r="84" spans="2:66" ht="20.25" customHeight="1">
      <c r="B84" s="1020"/>
      <c r="C84" s="1020"/>
      <c r="D84" s="1020"/>
      <c r="E84" s="1020"/>
      <c r="F84" s="1020"/>
      <c r="G84" s="1080"/>
      <c r="H84" s="1080"/>
      <c r="I84" s="1080"/>
      <c r="J84" s="1080"/>
      <c r="K84" s="1080"/>
      <c r="L84" s="1080"/>
      <c r="M84" s="1113"/>
      <c r="N84" s="1126"/>
      <c r="O84" s="1134" t="s">
        <v>1100</v>
      </c>
      <c r="P84" s="1134"/>
      <c r="Q84" s="1148">
        <f>SUMIFS($BF$17:$BF$76,$J$17:$J$76,"看護職員",$L$17:$L$76,"C")</f>
        <v>0</v>
      </c>
      <c r="R84" s="1148"/>
      <c r="S84" s="1148">
        <f>SUMIFS($BH$17:$BH$76,$J$17:$J$76,"看護職員",$L$17:$L$76,"C")</f>
        <v>0</v>
      </c>
      <c r="T84" s="1148"/>
      <c r="U84" s="1160"/>
      <c r="V84" s="1164">
        <v>0</v>
      </c>
      <c r="W84" s="1164"/>
      <c r="X84" s="1164">
        <v>0</v>
      </c>
      <c r="Y84" s="1164"/>
      <c r="Z84" s="1199"/>
      <c r="AA84" s="1212" t="s">
        <v>1154</v>
      </c>
      <c r="AB84" s="1221"/>
      <c r="AC84" s="1114"/>
      <c r="AD84" s="1214"/>
      <c r="AE84" s="1134" t="s">
        <v>1100</v>
      </c>
      <c r="AF84" s="1134"/>
      <c r="AG84" s="1148">
        <f>SUMIFS($BF$17:$BF$76,$J$17:$J$76,"介護職員",$L$17:$L$76,"C")</f>
        <v>512</v>
      </c>
      <c r="AH84" s="1148"/>
      <c r="AI84" s="1148">
        <f>SUMIFS($BH$17:$BH$76,$J$17:$J$76,"介護職員",$L$17:$L$76,"C")</f>
        <v>128</v>
      </c>
      <c r="AJ84" s="1148"/>
      <c r="AK84" s="1160"/>
      <c r="AL84" s="1164">
        <v>512</v>
      </c>
      <c r="AM84" s="1164"/>
      <c r="AN84" s="1164">
        <v>128</v>
      </c>
      <c r="AO84" s="1164"/>
      <c r="AP84" s="1199"/>
      <c r="AQ84" s="1212" t="s">
        <v>1154</v>
      </c>
      <c r="AR84" s="1221"/>
      <c r="AS84" s="1214"/>
      <c r="AT84" s="1214"/>
      <c r="AU84" s="1214"/>
      <c r="AV84" s="1214"/>
      <c r="AW84" s="1214"/>
      <c r="AX84" s="1214"/>
      <c r="AY84" s="1214"/>
      <c r="AZ84" s="1214"/>
      <c r="BA84" s="1214"/>
      <c r="BB84" s="1214"/>
      <c r="BC84" s="1214"/>
      <c r="BD84" s="1214"/>
      <c r="BE84" s="1214"/>
      <c r="BF84" s="1214"/>
      <c r="BG84" s="1214"/>
      <c r="BH84" s="1290"/>
      <c r="BI84" s="1289"/>
      <c r="BJ84" s="1154"/>
      <c r="BK84" s="1154"/>
      <c r="BL84" s="1154"/>
      <c r="BM84" s="1154"/>
      <c r="BN84" s="1154"/>
    </row>
    <row r="85" spans="2:66" ht="20.25" customHeight="1">
      <c r="B85" s="1020"/>
      <c r="C85" s="1020"/>
      <c r="D85" s="1020"/>
      <c r="E85" s="1020"/>
      <c r="F85" s="1020"/>
      <c r="G85" s="1080"/>
      <c r="H85" s="1080"/>
      <c r="I85" s="1080"/>
      <c r="J85" s="1080"/>
      <c r="K85" s="1080"/>
      <c r="L85" s="1080"/>
      <c r="M85" s="1113"/>
      <c r="N85" s="1126"/>
      <c r="O85" s="1134" t="s">
        <v>1113</v>
      </c>
      <c r="P85" s="1134"/>
      <c r="Q85" s="1148">
        <f>SUMIFS($BF$17:$BF$76,$J$17:$J$76,"看護職員",$L$17:$L$76,"D")</f>
        <v>0</v>
      </c>
      <c r="R85" s="1148"/>
      <c r="S85" s="1148">
        <f>SUMIFS($BH$17:$BH$76,$J$17:$J$76,"看護職員",$L$17:$L$76,"D")</f>
        <v>0</v>
      </c>
      <c r="T85" s="1148"/>
      <c r="U85" s="1160"/>
      <c r="V85" s="1164">
        <v>0</v>
      </c>
      <c r="W85" s="1164"/>
      <c r="X85" s="1164">
        <v>0</v>
      </c>
      <c r="Y85" s="1164"/>
      <c r="Z85" s="1199"/>
      <c r="AA85" s="1212" t="s">
        <v>1154</v>
      </c>
      <c r="AB85" s="1221"/>
      <c r="AC85" s="1114"/>
      <c r="AD85" s="1214"/>
      <c r="AE85" s="1134" t="s">
        <v>1113</v>
      </c>
      <c r="AF85" s="1134"/>
      <c r="AG85" s="1148">
        <f>SUMIFS($BF$17:$BF$76,$J$17:$J$76,"介護職員",$L$17:$L$76,"D")</f>
        <v>0</v>
      </c>
      <c r="AH85" s="1148"/>
      <c r="AI85" s="1148">
        <f>SUMIFS($BH$17:$BH$76,$J$17:$J$76,"介護職員",$L$17:$L$76,"D")</f>
        <v>0</v>
      </c>
      <c r="AJ85" s="1148"/>
      <c r="AK85" s="1160"/>
      <c r="AL85" s="1164">
        <v>0</v>
      </c>
      <c r="AM85" s="1164"/>
      <c r="AN85" s="1164">
        <v>0</v>
      </c>
      <c r="AO85" s="1164"/>
      <c r="AP85" s="1199"/>
      <c r="AQ85" s="1212" t="s">
        <v>1154</v>
      </c>
      <c r="AR85" s="1221"/>
      <c r="AS85" s="1214"/>
      <c r="AT85" s="1214"/>
      <c r="AU85" s="1126" t="s">
        <v>1165</v>
      </c>
      <c r="AV85" s="1126"/>
      <c r="AW85" s="1126"/>
      <c r="AX85" s="1126"/>
      <c r="AY85" s="1126"/>
      <c r="AZ85" s="1126"/>
      <c r="BA85" s="1214"/>
      <c r="BB85" s="1214"/>
      <c r="BC85" s="1214"/>
      <c r="BD85" s="1214"/>
      <c r="BE85" s="1214"/>
      <c r="BF85" s="1214"/>
      <c r="BG85" s="1214"/>
      <c r="BH85" s="1290"/>
      <c r="BI85" s="1289"/>
      <c r="BJ85" s="1154"/>
      <c r="BK85" s="1154"/>
      <c r="BL85" s="1154"/>
      <c r="BM85" s="1154"/>
      <c r="BN85" s="1154"/>
    </row>
    <row r="86" spans="2:66" ht="20.25" customHeight="1">
      <c r="B86" s="1020"/>
      <c r="C86" s="1020"/>
      <c r="D86" s="1020"/>
      <c r="E86" s="1020"/>
      <c r="F86" s="1020"/>
      <c r="G86" s="1080"/>
      <c r="H86" s="1080"/>
      <c r="I86" s="1080"/>
      <c r="J86" s="1080"/>
      <c r="K86" s="1080"/>
      <c r="L86" s="1080"/>
      <c r="M86" s="1113"/>
      <c r="N86" s="1126"/>
      <c r="O86" s="1134" t="s">
        <v>1114</v>
      </c>
      <c r="P86" s="1134"/>
      <c r="Q86" s="1148">
        <f>SUM(Q82:R85)</f>
        <v>400</v>
      </c>
      <c r="R86" s="1148"/>
      <c r="S86" s="1148">
        <f>SUM(S82:T85)</f>
        <v>100</v>
      </c>
      <c r="T86" s="1148"/>
      <c r="U86" s="1160"/>
      <c r="V86" s="1148">
        <f>SUM(V82:W85)</f>
        <v>80</v>
      </c>
      <c r="W86" s="1148"/>
      <c r="X86" s="1148">
        <f>SUM(X82:Y85)</f>
        <v>20</v>
      </c>
      <c r="Y86" s="1148"/>
      <c r="Z86" s="1199"/>
      <c r="AA86" s="1213">
        <f>SUM(AA82:AB83)</f>
        <v>2</v>
      </c>
      <c r="AB86" s="1222"/>
      <c r="AC86" s="1114"/>
      <c r="AD86" s="1214"/>
      <c r="AE86" s="1134" t="s">
        <v>1114</v>
      </c>
      <c r="AF86" s="1134"/>
      <c r="AG86" s="1148">
        <f>SUM(AG82:AH85)</f>
        <v>3072</v>
      </c>
      <c r="AH86" s="1148"/>
      <c r="AI86" s="1148">
        <f>SUM(AI82:AJ85)</f>
        <v>768</v>
      </c>
      <c r="AJ86" s="1148"/>
      <c r="AK86" s="1160"/>
      <c r="AL86" s="1148">
        <f>SUM(AL82:AM85)</f>
        <v>512</v>
      </c>
      <c r="AM86" s="1148"/>
      <c r="AN86" s="1148">
        <f>SUM(AN82:AO85)</f>
        <v>128</v>
      </c>
      <c r="AO86" s="1148"/>
      <c r="AP86" s="1199"/>
      <c r="AQ86" s="1213">
        <f>SUM(AQ82:AR83)</f>
        <v>16</v>
      </c>
      <c r="AR86" s="1222"/>
      <c r="AS86" s="1214"/>
      <c r="AT86" s="1214"/>
      <c r="AU86" s="1134" t="s">
        <v>1166</v>
      </c>
      <c r="AV86" s="1134"/>
      <c r="AW86" s="1134" t="s">
        <v>1170</v>
      </c>
      <c r="AX86" s="1134"/>
      <c r="AY86" s="1134"/>
      <c r="AZ86" s="1134"/>
      <c r="BA86" s="1214"/>
      <c r="BB86" s="1214"/>
      <c r="BC86" s="1214"/>
      <c r="BD86" s="1214"/>
      <c r="BE86" s="1214"/>
      <c r="BF86" s="1214"/>
      <c r="BG86" s="1214"/>
      <c r="BH86" s="1290"/>
      <c r="BI86" s="1289"/>
      <c r="BJ86" s="1154"/>
      <c r="BK86" s="1154"/>
      <c r="BL86" s="1154"/>
      <c r="BM86" s="1154"/>
      <c r="BN86" s="1154"/>
    </row>
    <row r="87" spans="2:66" ht="20.25" customHeight="1">
      <c r="B87" s="1020"/>
      <c r="C87" s="1020"/>
      <c r="D87" s="1020"/>
      <c r="E87" s="1020"/>
      <c r="F87" s="1020"/>
      <c r="G87" s="1080"/>
      <c r="H87" s="1080"/>
      <c r="I87" s="1080"/>
      <c r="J87" s="1080"/>
      <c r="K87" s="1080"/>
      <c r="L87" s="1080"/>
      <c r="M87" s="1113"/>
      <c r="N87" s="1113"/>
      <c r="O87" s="1135"/>
      <c r="P87" s="1135"/>
      <c r="Q87" s="1135"/>
      <c r="R87" s="1135"/>
      <c r="S87" s="1155"/>
      <c r="T87" s="1155"/>
      <c r="U87" s="1155"/>
      <c r="V87" s="1165"/>
      <c r="W87" s="1165"/>
      <c r="X87" s="1165"/>
      <c r="Y87" s="1165"/>
      <c r="Z87" s="1200"/>
      <c r="AA87" s="1214"/>
      <c r="AB87" s="1214"/>
      <c r="AC87" s="1214"/>
      <c r="AD87" s="1214"/>
      <c r="AE87" s="1135"/>
      <c r="AF87" s="1135"/>
      <c r="AG87" s="1135"/>
      <c r="AH87" s="1135"/>
      <c r="AI87" s="1155"/>
      <c r="AJ87" s="1155"/>
      <c r="AK87" s="1155"/>
      <c r="AL87" s="1165"/>
      <c r="AM87" s="1165"/>
      <c r="AN87" s="1165"/>
      <c r="AO87" s="1165"/>
      <c r="AP87" s="1200"/>
      <c r="AQ87" s="1214"/>
      <c r="AR87" s="1214"/>
      <c r="AS87" s="1214"/>
      <c r="AT87" s="1214"/>
      <c r="AU87" s="1134" t="s">
        <v>620</v>
      </c>
      <c r="AV87" s="1134"/>
      <c r="AW87" s="1134" t="s">
        <v>1171</v>
      </c>
      <c r="AX87" s="1134"/>
      <c r="AY87" s="1134"/>
      <c r="AZ87" s="1134"/>
      <c r="BA87" s="1214"/>
      <c r="BB87" s="1214"/>
      <c r="BC87" s="1214"/>
      <c r="BD87" s="1214"/>
      <c r="BE87" s="1214"/>
      <c r="BF87" s="1214"/>
      <c r="BG87" s="1214"/>
      <c r="BH87" s="1290"/>
      <c r="BI87" s="1289"/>
      <c r="BJ87" s="1154"/>
      <c r="BK87" s="1154"/>
      <c r="BL87" s="1154"/>
      <c r="BM87" s="1154"/>
      <c r="BN87" s="1154"/>
    </row>
    <row r="88" spans="2:66" ht="20.25" customHeight="1">
      <c r="B88" s="1020"/>
      <c r="C88" s="1020"/>
      <c r="D88" s="1020"/>
      <c r="E88" s="1020"/>
      <c r="F88" s="1020"/>
      <c r="G88" s="1080"/>
      <c r="H88" s="1080"/>
      <c r="I88" s="1080"/>
      <c r="J88" s="1080"/>
      <c r="K88" s="1080"/>
      <c r="L88" s="1080"/>
      <c r="M88" s="1113"/>
      <c r="N88" s="1113"/>
      <c r="O88" s="1136" t="s">
        <v>1115</v>
      </c>
      <c r="P88" s="1126"/>
      <c r="Q88" s="1126"/>
      <c r="R88" s="1126"/>
      <c r="S88" s="1126"/>
      <c r="T88" s="1126"/>
      <c r="U88" s="1161" t="s">
        <v>1144</v>
      </c>
      <c r="V88" s="1166" t="s">
        <v>1146</v>
      </c>
      <c r="W88" s="1170"/>
      <c r="X88" s="1180"/>
      <c r="Y88" s="1180"/>
      <c r="Z88" s="1126"/>
      <c r="AA88" s="1126"/>
      <c r="AB88" s="1126"/>
      <c r="AC88" s="1214"/>
      <c r="AD88" s="1214"/>
      <c r="AE88" s="1136" t="s">
        <v>1115</v>
      </c>
      <c r="AF88" s="1126"/>
      <c r="AG88" s="1126"/>
      <c r="AH88" s="1126"/>
      <c r="AI88" s="1126"/>
      <c r="AJ88" s="1126"/>
      <c r="AK88" s="1161" t="s">
        <v>1144</v>
      </c>
      <c r="AL88" s="1246" t="str">
        <f>V88</f>
        <v>週</v>
      </c>
      <c r="AM88" s="1247"/>
      <c r="AN88" s="1180"/>
      <c r="AO88" s="1180"/>
      <c r="AP88" s="1126"/>
      <c r="AQ88" s="1126"/>
      <c r="AR88" s="1126"/>
      <c r="AS88" s="1214"/>
      <c r="AT88" s="1214"/>
      <c r="AU88" s="1134" t="s">
        <v>1103</v>
      </c>
      <c r="AV88" s="1134"/>
      <c r="AW88" s="1134" t="s">
        <v>1172</v>
      </c>
      <c r="AX88" s="1134"/>
      <c r="AY88" s="1134"/>
      <c r="AZ88" s="1134"/>
      <c r="BA88" s="1214"/>
      <c r="BB88" s="1214"/>
      <c r="BC88" s="1214"/>
      <c r="BD88" s="1214"/>
      <c r="BE88" s="1214"/>
      <c r="BF88" s="1214"/>
      <c r="BG88" s="1214"/>
      <c r="BH88" s="1290"/>
      <c r="BI88" s="1289"/>
      <c r="BJ88" s="1154"/>
      <c r="BK88" s="1154"/>
      <c r="BL88" s="1154"/>
      <c r="BM88" s="1154"/>
      <c r="BN88" s="1154"/>
    </row>
    <row r="89" spans="2:66" ht="20.25" customHeight="1">
      <c r="B89" s="1020"/>
      <c r="C89" s="1020"/>
      <c r="D89" s="1020"/>
      <c r="E89" s="1020"/>
      <c r="F89" s="1020"/>
      <c r="G89" s="1080"/>
      <c r="H89" s="1080"/>
      <c r="I89" s="1080"/>
      <c r="J89" s="1080"/>
      <c r="K89" s="1080"/>
      <c r="L89" s="1080"/>
      <c r="M89" s="1113"/>
      <c r="N89" s="1113"/>
      <c r="O89" s="1126" t="s">
        <v>1117</v>
      </c>
      <c r="P89" s="1126"/>
      <c r="Q89" s="1126"/>
      <c r="R89" s="1126"/>
      <c r="S89" s="1126"/>
      <c r="T89" s="1126" t="s">
        <v>1141</v>
      </c>
      <c r="U89" s="1126"/>
      <c r="V89" s="1126"/>
      <c r="W89" s="1126"/>
      <c r="X89" s="1136"/>
      <c r="Y89" s="1126"/>
      <c r="Z89" s="1126"/>
      <c r="AA89" s="1126"/>
      <c r="AB89" s="1126"/>
      <c r="AC89" s="1214"/>
      <c r="AD89" s="1214"/>
      <c r="AE89" s="1126" t="s">
        <v>1117</v>
      </c>
      <c r="AF89" s="1126"/>
      <c r="AG89" s="1126"/>
      <c r="AH89" s="1126"/>
      <c r="AI89" s="1126"/>
      <c r="AJ89" s="1126" t="s">
        <v>1141</v>
      </c>
      <c r="AK89" s="1126"/>
      <c r="AL89" s="1126"/>
      <c r="AM89" s="1126"/>
      <c r="AN89" s="1136"/>
      <c r="AO89" s="1126"/>
      <c r="AP89" s="1126"/>
      <c r="AQ89" s="1126"/>
      <c r="AR89" s="1126"/>
      <c r="AS89" s="1214"/>
      <c r="AT89" s="1214"/>
      <c r="AU89" s="1134" t="s">
        <v>1100</v>
      </c>
      <c r="AV89" s="1134"/>
      <c r="AW89" s="1134" t="s">
        <v>456</v>
      </c>
      <c r="AX89" s="1134"/>
      <c r="AY89" s="1134"/>
      <c r="AZ89" s="1134"/>
      <c r="BA89" s="1214"/>
      <c r="BB89" s="1214"/>
      <c r="BC89" s="1214"/>
      <c r="BD89" s="1214"/>
      <c r="BE89" s="1214"/>
      <c r="BF89" s="1214"/>
      <c r="BG89" s="1214"/>
      <c r="BH89" s="1290"/>
      <c r="BI89" s="1289"/>
      <c r="BJ89" s="1154"/>
      <c r="BK89" s="1154"/>
      <c r="BL89" s="1154"/>
      <c r="BM89" s="1154"/>
      <c r="BN89" s="1154"/>
    </row>
    <row r="90" spans="2:66" ht="20.25" customHeight="1">
      <c r="B90" s="1020"/>
      <c r="C90" s="1020"/>
      <c r="D90" s="1020"/>
      <c r="E90" s="1020"/>
      <c r="F90" s="1020"/>
      <c r="G90" s="1080"/>
      <c r="H90" s="1080"/>
      <c r="I90" s="1080"/>
      <c r="J90" s="1080"/>
      <c r="K90" s="1080"/>
      <c r="L90" s="1080"/>
      <c r="M90" s="1113"/>
      <c r="N90" s="1113"/>
      <c r="O90" s="1126" t="str">
        <f>IF($V$88="週","対象時間数（週平均）","対象時間数（当月合計）")</f>
        <v>対象時間数（週平均）</v>
      </c>
      <c r="P90" s="1126"/>
      <c r="Q90" s="1126"/>
      <c r="R90" s="1126"/>
      <c r="S90" s="1126"/>
      <c r="T90" s="1126" t="str">
        <f>IF($V$88="週","週に勤務すべき時間数","当月に勤務すべき時間数")</f>
        <v>週に勤務すべき時間数</v>
      </c>
      <c r="U90" s="1126"/>
      <c r="V90" s="1126"/>
      <c r="W90" s="1126"/>
      <c r="X90" s="1136"/>
      <c r="Y90" s="1126" t="s">
        <v>1151</v>
      </c>
      <c r="Z90" s="1126"/>
      <c r="AA90" s="1126"/>
      <c r="AB90" s="1126"/>
      <c r="AC90" s="1214"/>
      <c r="AD90" s="1214"/>
      <c r="AE90" s="1126" t="str">
        <f>IF(AL88="週","対象時間数（週平均）","対象時間数（当月合計）")</f>
        <v>対象時間数（週平均）</v>
      </c>
      <c r="AF90" s="1126"/>
      <c r="AG90" s="1126"/>
      <c r="AH90" s="1126"/>
      <c r="AI90" s="1126"/>
      <c r="AJ90" s="1126" t="str">
        <f>IF($AL$88="週","週に勤務すべき時間数","当月に勤務すべき時間数")</f>
        <v>週に勤務すべき時間数</v>
      </c>
      <c r="AK90" s="1126"/>
      <c r="AL90" s="1126"/>
      <c r="AM90" s="1126"/>
      <c r="AN90" s="1136"/>
      <c r="AO90" s="1126" t="s">
        <v>1151</v>
      </c>
      <c r="AP90" s="1126"/>
      <c r="AQ90" s="1126"/>
      <c r="AR90" s="1126"/>
      <c r="AS90" s="1214"/>
      <c r="AT90" s="1214"/>
      <c r="AU90" s="1134" t="s">
        <v>1113</v>
      </c>
      <c r="AV90" s="1134"/>
      <c r="AW90" s="1134" t="s">
        <v>1004</v>
      </c>
      <c r="AX90" s="1134"/>
      <c r="AY90" s="1134"/>
      <c r="AZ90" s="1134"/>
      <c r="BA90" s="1214"/>
      <c r="BB90" s="1214"/>
      <c r="BC90" s="1214"/>
      <c r="BD90" s="1214"/>
      <c r="BE90" s="1214"/>
      <c r="BF90" s="1214"/>
      <c r="BG90" s="1214"/>
      <c r="BH90" s="1290"/>
      <c r="BI90" s="1289"/>
      <c r="BJ90" s="1154"/>
      <c r="BK90" s="1154"/>
      <c r="BL90" s="1154"/>
      <c r="BM90" s="1154"/>
      <c r="BN90" s="1154"/>
    </row>
    <row r="91" spans="2:66" ht="20.25" customHeight="1">
      <c r="M91" s="1114"/>
      <c r="N91" s="1114"/>
      <c r="O91" s="1137">
        <f>IF($V$88="週",X86,V86)</f>
        <v>20</v>
      </c>
      <c r="P91" s="1137"/>
      <c r="Q91" s="1137"/>
      <c r="R91" s="1137"/>
      <c r="S91" s="1132" t="s">
        <v>415</v>
      </c>
      <c r="T91" s="1134">
        <f>IF($V$88="週",$BE$6,$BI$6)</f>
        <v>40</v>
      </c>
      <c r="U91" s="1134"/>
      <c r="V91" s="1134"/>
      <c r="W91" s="1134"/>
      <c r="X91" s="1132" t="s">
        <v>1150</v>
      </c>
      <c r="Y91" s="1159">
        <f>ROUNDDOWN(O91/T91,1)</f>
        <v>0.5</v>
      </c>
      <c r="Z91" s="1159"/>
      <c r="AA91" s="1159"/>
      <c r="AB91" s="1159"/>
      <c r="AC91" s="1114"/>
      <c r="AD91" s="1114"/>
      <c r="AE91" s="1137">
        <f>IF($AL$88="週",AN86,AL86)</f>
        <v>128</v>
      </c>
      <c r="AF91" s="1137"/>
      <c r="AG91" s="1137"/>
      <c r="AH91" s="1137"/>
      <c r="AI91" s="1132" t="s">
        <v>415</v>
      </c>
      <c r="AJ91" s="1134">
        <f>IF($AL$88="週",$BE$6,$BI$6)</f>
        <v>40</v>
      </c>
      <c r="AK91" s="1134"/>
      <c r="AL91" s="1134"/>
      <c r="AM91" s="1134"/>
      <c r="AN91" s="1132" t="s">
        <v>1150</v>
      </c>
      <c r="AO91" s="1159">
        <f>ROUNDDOWN(AE91/AJ91,1)</f>
        <v>3.2</v>
      </c>
      <c r="AP91" s="1159"/>
      <c r="AQ91" s="1159"/>
      <c r="AR91" s="1159"/>
      <c r="AS91" s="1114"/>
      <c r="AT91" s="1114"/>
      <c r="AU91" s="1114"/>
      <c r="AV91" s="1114"/>
      <c r="AW91" s="1114"/>
      <c r="AX91" s="1114"/>
      <c r="AY91" s="1114"/>
      <c r="AZ91" s="1114"/>
      <c r="BA91" s="1114"/>
      <c r="BB91" s="1114"/>
      <c r="BC91" s="1114"/>
      <c r="BD91" s="1114"/>
      <c r="BE91" s="1114"/>
      <c r="BF91" s="1114"/>
      <c r="BG91" s="1114"/>
      <c r="BH91" s="1114"/>
    </row>
    <row r="92" spans="2:66" ht="20.25" customHeight="1">
      <c r="M92" s="1114"/>
      <c r="N92" s="1114"/>
      <c r="O92" s="1126"/>
      <c r="P92" s="1126"/>
      <c r="Q92" s="1126"/>
      <c r="R92" s="1126"/>
      <c r="S92" s="1126"/>
      <c r="T92" s="1126"/>
      <c r="U92" s="1126"/>
      <c r="V92" s="1126"/>
      <c r="W92" s="1126"/>
      <c r="X92" s="1136"/>
      <c r="Y92" s="1126" t="s">
        <v>1152</v>
      </c>
      <c r="Z92" s="1126"/>
      <c r="AA92" s="1126"/>
      <c r="AB92" s="1126"/>
      <c r="AC92" s="1114"/>
      <c r="AD92" s="1114"/>
      <c r="AE92" s="1126"/>
      <c r="AF92" s="1126"/>
      <c r="AG92" s="1126"/>
      <c r="AH92" s="1126"/>
      <c r="AI92" s="1126"/>
      <c r="AJ92" s="1126"/>
      <c r="AK92" s="1126"/>
      <c r="AL92" s="1126"/>
      <c r="AM92" s="1126"/>
      <c r="AN92" s="1136"/>
      <c r="AO92" s="1126" t="s">
        <v>1152</v>
      </c>
      <c r="AP92" s="1126"/>
      <c r="AQ92" s="1126"/>
      <c r="AR92" s="1126"/>
      <c r="AS92" s="1114"/>
      <c r="AT92" s="1114"/>
      <c r="AU92" s="1114"/>
      <c r="AV92" s="1114"/>
      <c r="AW92" s="1114"/>
      <c r="AX92" s="1114"/>
      <c r="AY92" s="1114"/>
      <c r="AZ92" s="1114"/>
      <c r="BA92" s="1114"/>
      <c r="BB92" s="1114"/>
      <c r="BC92" s="1114"/>
      <c r="BD92" s="1114"/>
      <c r="BE92" s="1114"/>
      <c r="BF92" s="1114"/>
      <c r="BG92" s="1114"/>
      <c r="BH92" s="1114"/>
    </row>
    <row r="93" spans="2:66" ht="20.25" customHeight="1">
      <c r="M93" s="1114"/>
      <c r="N93" s="1114"/>
      <c r="O93" s="1126" t="s">
        <v>1119</v>
      </c>
      <c r="P93" s="1126"/>
      <c r="Q93" s="1126"/>
      <c r="R93" s="1126"/>
      <c r="S93" s="1126"/>
      <c r="T93" s="1126"/>
      <c r="U93" s="1126"/>
      <c r="V93" s="1126"/>
      <c r="W93" s="1126"/>
      <c r="X93" s="1136"/>
      <c r="Y93" s="1126"/>
      <c r="Z93" s="1126"/>
      <c r="AA93" s="1126"/>
      <c r="AB93" s="1126"/>
      <c r="AC93" s="1114"/>
      <c r="AD93" s="1114"/>
      <c r="AE93" s="1126" t="s">
        <v>1155</v>
      </c>
      <c r="AF93" s="1126"/>
      <c r="AG93" s="1126"/>
      <c r="AH93" s="1126"/>
      <c r="AI93" s="1126"/>
      <c r="AJ93" s="1126"/>
      <c r="AK93" s="1126"/>
      <c r="AL93" s="1126"/>
      <c r="AM93" s="1126"/>
      <c r="AN93" s="1136"/>
      <c r="AO93" s="1126"/>
      <c r="AP93" s="1126"/>
      <c r="AQ93" s="1126"/>
      <c r="AR93" s="1126"/>
      <c r="AS93" s="1114"/>
      <c r="AT93" s="1114"/>
      <c r="AU93" s="1114"/>
      <c r="AV93" s="1114"/>
      <c r="AW93" s="1114"/>
      <c r="AX93" s="1114"/>
      <c r="AY93" s="1114"/>
      <c r="AZ93" s="1114"/>
      <c r="BA93" s="1114"/>
      <c r="BB93" s="1114"/>
      <c r="BC93" s="1114"/>
      <c r="BD93" s="1114"/>
      <c r="BE93" s="1114"/>
      <c r="BF93" s="1114"/>
      <c r="BG93" s="1114"/>
      <c r="BH93" s="1114"/>
    </row>
    <row r="94" spans="2:66" ht="20.25" customHeight="1">
      <c r="M94" s="1114"/>
      <c r="N94" s="1114"/>
      <c r="O94" s="1126" t="s">
        <v>1120</v>
      </c>
      <c r="P94" s="1126"/>
      <c r="Q94" s="1126"/>
      <c r="R94" s="1126"/>
      <c r="S94" s="1126"/>
      <c r="T94" s="1126"/>
      <c r="U94" s="1126"/>
      <c r="V94" s="1126"/>
      <c r="W94" s="1126"/>
      <c r="X94" s="1136"/>
      <c r="Y94" s="1132"/>
      <c r="Z94" s="1132"/>
      <c r="AA94" s="1132"/>
      <c r="AB94" s="1132"/>
      <c r="AC94" s="1114"/>
      <c r="AD94" s="1114"/>
      <c r="AE94" s="1126" t="s">
        <v>1120</v>
      </c>
      <c r="AF94" s="1126"/>
      <c r="AG94" s="1126"/>
      <c r="AH94" s="1126"/>
      <c r="AI94" s="1126"/>
      <c r="AJ94" s="1126"/>
      <c r="AK94" s="1126"/>
      <c r="AL94" s="1126"/>
      <c r="AM94" s="1126"/>
      <c r="AN94" s="1136"/>
      <c r="AO94" s="1132"/>
      <c r="AP94" s="1132"/>
      <c r="AQ94" s="1132"/>
      <c r="AR94" s="1132"/>
      <c r="AS94" s="1114"/>
      <c r="AT94" s="1114"/>
      <c r="AU94" s="1114"/>
      <c r="AV94" s="1114"/>
      <c r="AW94" s="1114"/>
      <c r="AX94" s="1114"/>
      <c r="AY94" s="1114"/>
      <c r="AZ94" s="1114"/>
      <c r="BA94" s="1114"/>
      <c r="BB94" s="1114"/>
      <c r="BC94" s="1114"/>
      <c r="BD94" s="1114"/>
      <c r="BE94" s="1114"/>
      <c r="BF94" s="1114"/>
      <c r="BG94" s="1114"/>
      <c r="BH94" s="1114"/>
    </row>
    <row r="95" spans="2:66" ht="20.25" customHeight="1">
      <c r="M95" s="1114"/>
      <c r="N95" s="1114"/>
      <c r="O95" s="1138" t="s">
        <v>1121</v>
      </c>
      <c r="P95" s="1138"/>
      <c r="Q95" s="1138"/>
      <c r="R95" s="1138"/>
      <c r="S95" s="1138"/>
      <c r="T95" s="1126" t="s">
        <v>1143</v>
      </c>
      <c r="U95" s="1138"/>
      <c r="V95" s="1138"/>
      <c r="W95" s="1138"/>
      <c r="X95" s="1138"/>
      <c r="Y95" s="1133" t="s">
        <v>1114</v>
      </c>
      <c r="Z95" s="1133"/>
      <c r="AA95" s="1133"/>
      <c r="AB95" s="1133"/>
      <c r="AC95" s="1114"/>
      <c r="AD95" s="1114"/>
      <c r="AE95" s="1138" t="s">
        <v>1121</v>
      </c>
      <c r="AF95" s="1138"/>
      <c r="AG95" s="1138"/>
      <c r="AH95" s="1138"/>
      <c r="AI95" s="1138"/>
      <c r="AJ95" s="1126" t="s">
        <v>1143</v>
      </c>
      <c r="AK95" s="1138"/>
      <c r="AL95" s="1138"/>
      <c r="AM95" s="1138"/>
      <c r="AN95" s="1138"/>
      <c r="AO95" s="1133" t="s">
        <v>1114</v>
      </c>
      <c r="AP95" s="1133"/>
      <c r="AQ95" s="1133"/>
      <c r="AR95" s="1133"/>
      <c r="AS95" s="1114"/>
      <c r="AT95" s="1114"/>
      <c r="AU95" s="1114"/>
      <c r="AV95" s="1114"/>
      <c r="AW95" s="1114"/>
      <c r="AX95" s="1114"/>
      <c r="AY95" s="1114"/>
      <c r="AZ95" s="1114"/>
      <c r="BA95" s="1114"/>
      <c r="BB95" s="1114"/>
      <c r="BC95" s="1114"/>
      <c r="BD95" s="1114"/>
      <c r="BE95" s="1114"/>
      <c r="BF95" s="1114"/>
      <c r="BG95" s="1114"/>
      <c r="BH95" s="1114"/>
    </row>
    <row r="96" spans="2:66" ht="20.25" customHeight="1">
      <c r="M96" s="1114"/>
      <c r="N96" s="1114"/>
      <c r="O96" s="1134">
        <f>AA86</f>
        <v>2</v>
      </c>
      <c r="P96" s="1134"/>
      <c r="Q96" s="1134"/>
      <c r="R96" s="1134"/>
      <c r="S96" s="1132" t="s">
        <v>351</v>
      </c>
      <c r="T96" s="1159">
        <f>Y91</f>
        <v>0.5</v>
      </c>
      <c r="U96" s="1159"/>
      <c r="V96" s="1159"/>
      <c r="W96" s="1159"/>
      <c r="X96" s="1132" t="s">
        <v>1150</v>
      </c>
      <c r="Y96" s="1188">
        <f>ROUNDDOWN(O96+T96,1)</f>
        <v>2.5</v>
      </c>
      <c r="Z96" s="1188"/>
      <c r="AA96" s="1188"/>
      <c r="AB96" s="1188"/>
      <c r="AC96" s="1223"/>
      <c r="AD96" s="1223"/>
      <c r="AE96" s="1224">
        <f>AQ86</f>
        <v>16</v>
      </c>
      <c r="AF96" s="1224"/>
      <c r="AG96" s="1224"/>
      <c r="AH96" s="1224"/>
      <c r="AI96" s="1200" t="s">
        <v>351</v>
      </c>
      <c r="AJ96" s="1244">
        <f>AO91</f>
        <v>3.2</v>
      </c>
      <c r="AK96" s="1244"/>
      <c r="AL96" s="1244"/>
      <c r="AM96" s="1244"/>
      <c r="AN96" s="1200" t="s">
        <v>1150</v>
      </c>
      <c r="AO96" s="1188">
        <f>ROUNDDOWN(AE96+AJ96,1)</f>
        <v>19.2</v>
      </c>
      <c r="AP96" s="1188"/>
      <c r="AQ96" s="1188"/>
      <c r="AR96" s="1188"/>
      <c r="AS96" s="1114"/>
      <c r="AT96" s="1114"/>
      <c r="AU96" s="1114"/>
      <c r="AV96" s="1114"/>
      <c r="AW96" s="1114"/>
      <c r="AX96" s="1114"/>
      <c r="AY96" s="1114"/>
      <c r="AZ96" s="1114"/>
      <c r="BA96" s="1114"/>
      <c r="BB96" s="1114"/>
      <c r="BC96" s="1114"/>
      <c r="BD96" s="1114"/>
      <c r="BE96" s="1114"/>
      <c r="BF96" s="1114"/>
      <c r="BG96" s="1114"/>
      <c r="BH96" s="1114"/>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1081"/>
      <c r="H143" s="1081"/>
      <c r="I143" s="1081"/>
      <c r="J143" s="1081"/>
      <c r="K143" s="1081"/>
      <c r="L143" s="1081"/>
      <c r="M143" s="1081"/>
      <c r="N143" s="1081"/>
      <c r="O143" s="1139"/>
      <c r="P143" s="1139"/>
      <c r="Q143" s="1139"/>
      <c r="R143" s="1139"/>
      <c r="S143" s="1139"/>
      <c r="T143" s="1139"/>
      <c r="U143" s="1139"/>
      <c r="V143" s="1139"/>
      <c r="W143" s="1139"/>
      <c r="X143" s="1139"/>
      <c r="Y143" s="1139"/>
      <c r="Z143" s="1139"/>
      <c r="AA143" s="1139"/>
      <c r="AB143" s="1139"/>
      <c r="AC143" s="1139"/>
      <c r="AD143" s="1139"/>
      <c r="AE143" s="1139"/>
      <c r="AF143" s="1139"/>
      <c r="AG143" s="1139"/>
      <c r="AH143" s="1139"/>
      <c r="AI143" s="1139"/>
      <c r="AJ143" s="1139"/>
      <c r="AK143" s="1139"/>
      <c r="AL143" s="1139"/>
      <c r="AM143" s="1139"/>
      <c r="AN143" s="1139"/>
      <c r="AO143" s="1139"/>
      <c r="AP143" s="1139"/>
      <c r="AQ143" s="1139"/>
      <c r="AR143" s="1139"/>
      <c r="AS143" s="1139"/>
      <c r="AT143" s="1139"/>
      <c r="AU143" s="1139"/>
      <c r="AV143" s="1139"/>
      <c r="AW143" s="1139"/>
      <c r="AX143" s="1139"/>
      <c r="AY143" s="1139"/>
      <c r="AZ143" s="1139"/>
      <c r="BA143" s="1139"/>
      <c r="BB143" s="1139"/>
      <c r="BC143" s="1139"/>
      <c r="BD143" s="1139"/>
      <c r="BE143" s="1139"/>
      <c r="BF143" s="1139"/>
      <c r="BG143" s="1139"/>
      <c r="BH143" s="1139"/>
      <c r="BI143" s="1139"/>
      <c r="BJ143" s="1139"/>
      <c r="BK143" s="1139"/>
    </row>
    <row r="144" spans="7:63">
      <c r="G144" s="1081"/>
      <c r="H144" s="1081"/>
      <c r="I144" s="1081"/>
      <c r="J144" s="1081"/>
      <c r="K144" s="1081"/>
      <c r="L144" s="1081"/>
      <c r="M144" s="1081"/>
      <c r="N144" s="1081"/>
      <c r="O144" s="1139"/>
      <c r="P144" s="1139"/>
      <c r="Q144" s="1139"/>
      <c r="R144" s="1139"/>
      <c r="S144" s="1139"/>
      <c r="T144" s="1139"/>
      <c r="U144" s="1139"/>
      <c r="V144" s="1139"/>
      <c r="W144" s="1139"/>
      <c r="X144" s="1139"/>
      <c r="Y144" s="1139"/>
      <c r="Z144" s="1139"/>
      <c r="AA144" s="1139"/>
      <c r="AB144" s="1139"/>
      <c r="AC144" s="1139"/>
      <c r="AD144" s="1139"/>
      <c r="AE144" s="1139"/>
      <c r="AF144" s="1139"/>
      <c r="AG144" s="1139"/>
      <c r="AH144" s="1139"/>
      <c r="AI144" s="1139"/>
      <c r="AJ144" s="1139"/>
      <c r="AK144" s="1139"/>
      <c r="AL144" s="1139"/>
      <c r="AM144" s="1139"/>
      <c r="AN144" s="1139"/>
      <c r="AO144" s="1139"/>
      <c r="AP144" s="1139"/>
      <c r="AQ144" s="1139"/>
      <c r="AR144" s="1139"/>
      <c r="AS144" s="1139"/>
      <c r="AT144" s="1139"/>
      <c r="AU144" s="1139"/>
      <c r="AV144" s="1139"/>
      <c r="AW144" s="1139"/>
      <c r="AX144" s="1139"/>
      <c r="AY144" s="1139"/>
      <c r="AZ144" s="1139"/>
      <c r="BA144" s="1139"/>
      <c r="BB144" s="1139"/>
      <c r="BC144" s="1139"/>
      <c r="BD144" s="1139"/>
      <c r="BE144" s="1139"/>
      <c r="BF144" s="1139"/>
      <c r="BG144" s="1139"/>
      <c r="BH144" s="1139"/>
      <c r="BI144" s="1139"/>
      <c r="BJ144" s="1139"/>
      <c r="BK144" s="1139"/>
    </row>
    <row r="145" spans="7:16">
      <c r="G145" s="1082"/>
      <c r="H145" s="1082"/>
      <c r="I145" s="1082"/>
      <c r="J145" s="1082"/>
      <c r="K145" s="1082"/>
      <c r="L145" s="1082"/>
      <c r="M145" s="1082"/>
      <c r="N145" s="1082"/>
      <c r="O145" s="1081"/>
      <c r="P145" s="1081"/>
    </row>
    <row r="146" spans="7:16">
      <c r="G146" s="1082"/>
      <c r="H146" s="1082"/>
      <c r="I146" s="1082"/>
      <c r="J146" s="1082"/>
      <c r="K146" s="1082"/>
      <c r="L146" s="1082"/>
      <c r="M146" s="1082"/>
      <c r="N146" s="1082"/>
      <c r="O146" s="1081"/>
      <c r="P146" s="1081"/>
    </row>
    <row r="147" spans="7:16">
      <c r="G147" s="1081"/>
      <c r="H147" s="1081"/>
      <c r="I147" s="1081"/>
      <c r="J147" s="1081"/>
      <c r="K147" s="1081"/>
      <c r="L147" s="1081"/>
      <c r="M147" s="1081"/>
      <c r="N147" s="1081"/>
    </row>
    <row r="148" spans="7:16">
      <c r="G148" s="1081"/>
      <c r="H148" s="1081"/>
      <c r="I148" s="1081"/>
      <c r="J148" s="1081"/>
      <c r="K148" s="1081"/>
      <c r="L148" s="1081"/>
      <c r="M148" s="1081"/>
      <c r="N148" s="1081"/>
    </row>
    <row r="149" spans="7:16">
      <c r="G149" s="1081"/>
      <c r="H149" s="1081"/>
      <c r="I149" s="1081"/>
      <c r="J149" s="1081"/>
      <c r="K149" s="1081"/>
      <c r="L149" s="1081"/>
      <c r="M149" s="1081"/>
      <c r="N149" s="1081"/>
    </row>
    <row r="150" spans="7:16">
      <c r="G150" s="1081"/>
      <c r="H150" s="1081"/>
      <c r="I150" s="1081"/>
      <c r="J150" s="1081"/>
      <c r="K150" s="1081"/>
      <c r="L150" s="1081"/>
      <c r="M150" s="1081"/>
      <c r="N150" s="1081"/>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4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看護職員</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9" fitToWidth="1" fitToHeight="1" orientation="portrait"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'参考様式21関係　プルダウン・リスト'!$C$4:$C$17</xm:f>
          </x14:formula1>
          <xm:sqref>AX1:BM1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zoomScale="75" zoomScaleNormal="75" workbookViewId="0">
      <selection activeCell="A9" sqref="A9"/>
    </sheetView>
  </sheetViews>
  <sheetFormatPr defaultRowHeight="25.5"/>
  <cols>
    <col min="1" max="1" width="1.625" style="1319" customWidth="1"/>
    <col min="2" max="2" width="5.625" style="1320" customWidth="1"/>
    <col min="3" max="3" width="10.625" style="1320" customWidth="1"/>
    <col min="4" max="4" width="10.625" style="1320" hidden="1" customWidth="1"/>
    <col min="5" max="5" width="3.375" style="1320" bestFit="1" customWidth="1"/>
    <col min="6" max="6" width="15.625" style="1319" customWidth="1"/>
    <col min="7" max="7" width="3.375" style="1319" bestFit="1" customWidth="1"/>
    <col min="8" max="8" width="15.625" style="1319" customWidth="1"/>
    <col min="9" max="9" width="3.375" style="1319" bestFit="1" customWidth="1"/>
    <col min="10" max="10" width="15.625" style="1320" customWidth="1"/>
    <col min="11" max="11" width="3.375" style="1319" bestFit="1" customWidth="1"/>
    <col min="12" max="12" width="15.625" style="1319" customWidth="1"/>
    <col min="13" max="13" width="3.375" style="1319" customWidth="1"/>
    <col min="14" max="14" width="50.625" style="1319" customWidth="1"/>
    <col min="15" max="16384" width="9" style="1319" customWidth="1"/>
  </cols>
  <sheetData>
    <row r="1" spans="2:14">
      <c r="B1" s="1321"/>
    </row>
    <row r="2" spans="2:14">
      <c r="B2" s="1322" t="s">
        <v>637</v>
      </c>
      <c r="F2" s="1323"/>
      <c r="G2" s="1334"/>
      <c r="H2" s="1334"/>
      <c r="I2" s="1334"/>
      <c r="J2" s="1330"/>
      <c r="K2" s="1334"/>
      <c r="L2" s="1334"/>
    </row>
    <row r="3" spans="2:14">
      <c r="B3" s="1323" t="s">
        <v>473</v>
      </c>
      <c r="F3" s="1330" t="s">
        <v>72</v>
      </c>
      <c r="G3" s="1334"/>
      <c r="H3" s="1334"/>
      <c r="I3" s="1334"/>
      <c r="J3" s="1330"/>
      <c r="K3" s="1334"/>
      <c r="L3" s="1334"/>
    </row>
    <row r="4" spans="2:14">
      <c r="B4" s="1322"/>
      <c r="F4" s="1331" t="s">
        <v>1205</v>
      </c>
      <c r="G4" s="1331"/>
      <c r="H4" s="1331"/>
      <c r="I4" s="1331"/>
      <c r="J4" s="1331"/>
      <c r="K4" s="1331"/>
      <c r="L4" s="1331"/>
      <c r="N4" s="1331" t="s">
        <v>1209</v>
      </c>
    </row>
    <row r="5" spans="2:14">
      <c r="B5" s="1320" t="s">
        <v>204</v>
      </c>
      <c r="C5" s="1320" t="s">
        <v>1166</v>
      </c>
      <c r="F5" s="1320" t="s">
        <v>1207</v>
      </c>
      <c r="G5" s="1320"/>
      <c r="H5" s="1320" t="s">
        <v>534</v>
      </c>
      <c r="J5" s="1320" t="s">
        <v>1208</v>
      </c>
      <c r="L5" s="1320" t="s">
        <v>1205</v>
      </c>
      <c r="N5" s="1331"/>
    </row>
    <row r="6" spans="2:14">
      <c r="B6" s="1324">
        <v>1</v>
      </c>
      <c r="C6" s="1325" t="s">
        <v>629</v>
      </c>
      <c r="D6" s="1329" t="str">
        <f t="shared" ref="D6:D38" si="0">C6</f>
        <v>a</v>
      </c>
      <c r="E6" s="1324" t="s">
        <v>307</v>
      </c>
      <c r="F6" s="1332">
        <v>0.29166666666666669</v>
      </c>
      <c r="G6" s="1324" t="s">
        <v>619</v>
      </c>
      <c r="H6" s="1332">
        <v>0.66666666666666663</v>
      </c>
      <c r="I6" s="1335" t="s">
        <v>308</v>
      </c>
      <c r="J6" s="1332">
        <v>4.1666666666666664e-002</v>
      </c>
      <c r="K6" s="1336" t="s">
        <v>313</v>
      </c>
      <c r="L6" s="1331">
        <f t="shared" ref="L6:L22" si="1">IF(OR(F6="",H6=""),"",(H6+IF(F6&gt;H6,1,0)-F6-J6)*24)</f>
        <v>7.9999999999999982</v>
      </c>
      <c r="N6" s="1337"/>
    </row>
    <row r="7" spans="2:14">
      <c r="B7" s="1324">
        <v>2</v>
      </c>
      <c r="C7" s="1325" t="s">
        <v>627</v>
      </c>
      <c r="D7" s="1329" t="str">
        <f t="shared" si="0"/>
        <v>b</v>
      </c>
      <c r="E7" s="1324" t="s">
        <v>307</v>
      </c>
      <c r="F7" s="1332">
        <v>0.375</v>
      </c>
      <c r="G7" s="1324" t="s">
        <v>619</v>
      </c>
      <c r="H7" s="1332">
        <v>0.75</v>
      </c>
      <c r="I7" s="1335" t="s">
        <v>308</v>
      </c>
      <c r="J7" s="1332">
        <v>4.1666666666666664e-002</v>
      </c>
      <c r="K7" s="1336" t="s">
        <v>313</v>
      </c>
      <c r="L7" s="1331">
        <f t="shared" si="1"/>
        <v>8</v>
      </c>
      <c r="N7" s="1337"/>
    </row>
    <row r="8" spans="2:14">
      <c r="B8" s="1324">
        <v>3</v>
      </c>
      <c r="C8" s="1325" t="s">
        <v>430</v>
      </c>
      <c r="D8" s="1329" t="str">
        <f t="shared" si="0"/>
        <v>c</v>
      </c>
      <c r="E8" s="1324" t="s">
        <v>307</v>
      </c>
      <c r="F8" s="1332">
        <v>0.41666666666666669</v>
      </c>
      <c r="G8" s="1324" t="s">
        <v>619</v>
      </c>
      <c r="H8" s="1332">
        <v>0.79166666666666663</v>
      </c>
      <c r="I8" s="1335" t="s">
        <v>308</v>
      </c>
      <c r="J8" s="1332">
        <v>4.1666666666666664e-002</v>
      </c>
      <c r="K8" s="1336" t="s">
        <v>313</v>
      </c>
      <c r="L8" s="1331">
        <f t="shared" si="1"/>
        <v>7.9999999999999982</v>
      </c>
      <c r="N8" s="1337"/>
    </row>
    <row r="9" spans="2:14">
      <c r="B9" s="1324">
        <v>4</v>
      </c>
      <c r="C9" s="1325" t="s">
        <v>625</v>
      </c>
      <c r="D9" s="1329" t="str">
        <f t="shared" si="0"/>
        <v>d</v>
      </c>
      <c r="E9" s="1324" t="s">
        <v>307</v>
      </c>
      <c r="F9" s="1332">
        <v>0.5</v>
      </c>
      <c r="G9" s="1324" t="s">
        <v>619</v>
      </c>
      <c r="H9" s="1332">
        <v>0.875</v>
      </c>
      <c r="I9" s="1335" t="s">
        <v>308</v>
      </c>
      <c r="J9" s="1332">
        <v>4.1666666666666664e-002</v>
      </c>
      <c r="K9" s="1336" t="s">
        <v>313</v>
      </c>
      <c r="L9" s="1331">
        <f t="shared" si="1"/>
        <v>8</v>
      </c>
      <c r="N9" s="1337"/>
    </row>
    <row r="10" spans="2:14">
      <c r="B10" s="1324">
        <v>5</v>
      </c>
      <c r="C10" s="1325" t="s">
        <v>84</v>
      </c>
      <c r="D10" s="1329" t="str">
        <f t="shared" si="0"/>
        <v>e</v>
      </c>
      <c r="E10" s="1324" t="s">
        <v>307</v>
      </c>
      <c r="F10" s="1332">
        <v>0.375</v>
      </c>
      <c r="G10" s="1324" t="s">
        <v>619</v>
      </c>
      <c r="H10" s="1332">
        <v>0.54166666666666663</v>
      </c>
      <c r="I10" s="1335" t="s">
        <v>308</v>
      </c>
      <c r="J10" s="1332">
        <v>0</v>
      </c>
      <c r="K10" s="1336" t="s">
        <v>313</v>
      </c>
      <c r="L10" s="1331">
        <f t="shared" si="1"/>
        <v>3.9999999999999991</v>
      </c>
      <c r="N10" s="1337"/>
    </row>
    <row r="11" spans="2:14">
      <c r="B11" s="1324">
        <v>6</v>
      </c>
      <c r="C11" s="1325" t="s">
        <v>1043</v>
      </c>
      <c r="D11" s="1329" t="str">
        <f t="shared" si="0"/>
        <v>f</v>
      </c>
      <c r="E11" s="1324" t="s">
        <v>307</v>
      </c>
      <c r="F11" s="1332">
        <v>0.54166666666666663</v>
      </c>
      <c r="G11" s="1324" t="s">
        <v>619</v>
      </c>
      <c r="H11" s="1332">
        <v>0.75</v>
      </c>
      <c r="I11" s="1335" t="s">
        <v>308</v>
      </c>
      <c r="J11" s="1332">
        <v>4.1666666666666664e-002</v>
      </c>
      <c r="K11" s="1336" t="s">
        <v>313</v>
      </c>
      <c r="L11" s="1331">
        <f t="shared" si="1"/>
        <v>4.0000000000000009</v>
      </c>
      <c r="N11" s="1337"/>
    </row>
    <row r="12" spans="2:14">
      <c r="B12" s="1324">
        <v>7</v>
      </c>
      <c r="C12" s="1325" t="s">
        <v>1182</v>
      </c>
      <c r="D12" s="1329" t="str">
        <f t="shared" si="0"/>
        <v>g</v>
      </c>
      <c r="E12" s="1324" t="s">
        <v>307</v>
      </c>
      <c r="F12" s="1332">
        <v>0.58333333333333337</v>
      </c>
      <c r="G12" s="1324" t="s">
        <v>619</v>
      </c>
      <c r="H12" s="1332">
        <v>0.83333333333333337</v>
      </c>
      <c r="I12" s="1335" t="s">
        <v>308</v>
      </c>
      <c r="J12" s="1332">
        <v>0</v>
      </c>
      <c r="K12" s="1336" t="s">
        <v>313</v>
      </c>
      <c r="L12" s="1331">
        <f t="shared" si="1"/>
        <v>6</v>
      </c>
      <c r="N12" s="1337"/>
    </row>
    <row r="13" spans="2:14">
      <c r="B13" s="1324">
        <v>8</v>
      </c>
      <c r="C13" s="1325" t="s">
        <v>191</v>
      </c>
      <c r="D13" s="1329" t="str">
        <f t="shared" si="0"/>
        <v>h</v>
      </c>
      <c r="E13" s="1324" t="s">
        <v>307</v>
      </c>
      <c r="F13" s="1332">
        <v>0.66666666666666663</v>
      </c>
      <c r="G13" s="1324" t="s">
        <v>619</v>
      </c>
      <c r="H13" s="1332">
        <v>1</v>
      </c>
      <c r="I13" s="1335" t="s">
        <v>308</v>
      </c>
      <c r="J13" s="1332">
        <v>0</v>
      </c>
      <c r="K13" s="1336" t="s">
        <v>313</v>
      </c>
      <c r="L13" s="1331">
        <f t="shared" si="1"/>
        <v>8</v>
      </c>
      <c r="N13" s="1337" t="s">
        <v>1045</v>
      </c>
    </row>
    <row r="14" spans="2:14">
      <c r="B14" s="1324">
        <v>9</v>
      </c>
      <c r="C14" s="1325" t="s">
        <v>232</v>
      </c>
      <c r="D14" s="1329" t="str">
        <f t="shared" si="0"/>
        <v>i</v>
      </c>
      <c r="E14" s="1324" t="s">
        <v>307</v>
      </c>
      <c r="F14" s="1332">
        <v>0</v>
      </c>
      <c r="G14" s="1324" t="s">
        <v>619</v>
      </c>
      <c r="H14" s="1332">
        <v>0.375</v>
      </c>
      <c r="I14" s="1335" t="s">
        <v>308</v>
      </c>
      <c r="J14" s="1332">
        <v>4.1666666666666664e-002</v>
      </c>
      <c r="K14" s="1336" t="s">
        <v>313</v>
      </c>
      <c r="L14" s="1331">
        <f t="shared" si="1"/>
        <v>8</v>
      </c>
      <c r="N14" s="1337" t="s">
        <v>752</v>
      </c>
    </row>
    <row r="15" spans="2:14">
      <c r="B15" s="1324">
        <v>10</v>
      </c>
      <c r="C15" s="1325" t="s">
        <v>631</v>
      </c>
      <c r="D15" s="1329" t="str">
        <f t="shared" si="0"/>
        <v>j</v>
      </c>
      <c r="E15" s="1324" t="s">
        <v>307</v>
      </c>
      <c r="F15" s="1332"/>
      <c r="G15" s="1324" t="s">
        <v>619</v>
      </c>
      <c r="H15" s="1332"/>
      <c r="I15" s="1335" t="s">
        <v>308</v>
      </c>
      <c r="J15" s="1332">
        <v>0</v>
      </c>
      <c r="K15" s="1336" t="s">
        <v>313</v>
      </c>
      <c r="L15" s="1331" t="str">
        <f t="shared" si="1"/>
        <v/>
      </c>
      <c r="N15" s="1337"/>
    </row>
    <row r="16" spans="2:14">
      <c r="B16" s="1324">
        <v>11</v>
      </c>
      <c r="C16" s="1325" t="s">
        <v>1183</v>
      </c>
      <c r="D16" s="1329" t="str">
        <f t="shared" si="0"/>
        <v>k</v>
      </c>
      <c r="E16" s="1324" t="s">
        <v>307</v>
      </c>
      <c r="F16" s="1332"/>
      <c r="G16" s="1324" t="s">
        <v>619</v>
      </c>
      <c r="H16" s="1332"/>
      <c r="I16" s="1335" t="s">
        <v>308</v>
      </c>
      <c r="J16" s="1332">
        <v>0</v>
      </c>
      <c r="K16" s="1336" t="s">
        <v>313</v>
      </c>
      <c r="L16" s="1331" t="str">
        <f t="shared" si="1"/>
        <v/>
      </c>
      <c r="N16" s="1337"/>
    </row>
    <row r="17" spans="2:14">
      <c r="B17" s="1324">
        <v>12</v>
      </c>
      <c r="C17" s="1325" t="s">
        <v>437</v>
      </c>
      <c r="D17" s="1329" t="str">
        <f t="shared" si="0"/>
        <v>l</v>
      </c>
      <c r="E17" s="1324" t="s">
        <v>307</v>
      </c>
      <c r="F17" s="1332"/>
      <c r="G17" s="1324" t="s">
        <v>619</v>
      </c>
      <c r="H17" s="1332"/>
      <c r="I17" s="1335" t="s">
        <v>308</v>
      </c>
      <c r="J17" s="1332">
        <v>0</v>
      </c>
      <c r="K17" s="1336" t="s">
        <v>313</v>
      </c>
      <c r="L17" s="1331" t="str">
        <f t="shared" si="1"/>
        <v/>
      </c>
      <c r="N17" s="1337"/>
    </row>
    <row r="18" spans="2:14">
      <c r="B18" s="1324">
        <v>13</v>
      </c>
      <c r="C18" s="1325" t="s">
        <v>1184</v>
      </c>
      <c r="D18" s="1329" t="str">
        <f t="shared" si="0"/>
        <v>m</v>
      </c>
      <c r="E18" s="1324" t="s">
        <v>307</v>
      </c>
      <c r="F18" s="1332"/>
      <c r="G18" s="1324" t="s">
        <v>619</v>
      </c>
      <c r="H18" s="1332"/>
      <c r="I18" s="1335" t="s">
        <v>308</v>
      </c>
      <c r="J18" s="1332">
        <v>0</v>
      </c>
      <c r="K18" s="1336" t="s">
        <v>313</v>
      </c>
      <c r="L18" s="1331" t="str">
        <f t="shared" si="1"/>
        <v/>
      </c>
      <c r="N18" s="1337"/>
    </row>
    <row r="19" spans="2:14">
      <c r="B19" s="1324">
        <v>14</v>
      </c>
      <c r="C19" s="1325" t="s">
        <v>1186</v>
      </c>
      <c r="D19" s="1329" t="str">
        <f t="shared" si="0"/>
        <v>n</v>
      </c>
      <c r="E19" s="1324" t="s">
        <v>307</v>
      </c>
      <c r="F19" s="1332"/>
      <c r="G19" s="1324" t="s">
        <v>619</v>
      </c>
      <c r="H19" s="1332"/>
      <c r="I19" s="1335" t="s">
        <v>308</v>
      </c>
      <c r="J19" s="1332">
        <v>0</v>
      </c>
      <c r="K19" s="1336" t="s">
        <v>313</v>
      </c>
      <c r="L19" s="1331" t="str">
        <f t="shared" si="1"/>
        <v/>
      </c>
      <c r="N19" s="1337"/>
    </row>
    <row r="20" spans="2:14">
      <c r="B20" s="1324">
        <v>15</v>
      </c>
      <c r="C20" s="1325" t="s">
        <v>1187</v>
      </c>
      <c r="D20" s="1329" t="str">
        <f t="shared" si="0"/>
        <v>o</v>
      </c>
      <c r="E20" s="1324" t="s">
        <v>307</v>
      </c>
      <c r="F20" s="1332"/>
      <c r="G20" s="1324" t="s">
        <v>619</v>
      </c>
      <c r="H20" s="1332"/>
      <c r="I20" s="1335" t="s">
        <v>308</v>
      </c>
      <c r="J20" s="1332">
        <v>0</v>
      </c>
      <c r="K20" s="1336" t="s">
        <v>313</v>
      </c>
      <c r="L20" s="1331" t="str">
        <f t="shared" si="1"/>
        <v/>
      </c>
      <c r="N20" s="1337"/>
    </row>
    <row r="21" spans="2:14">
      <c r="B21" s="1324">
        <v>16</v>
      </c>
      <c r="C21" s="1325" t="s">
        <v>1188</v>
      </c>
      <c r="D21" s="1329" t="str">
        <f t="shared" si="0"/>
        <v>p</v>
      </c>
      <c r="E21" s="1324" t="s">
        <v>307</v>
      </c>
      <c r="F21" s="1332"/>
      <c r="G21" s="1324" t="s">
        <v>619</v>
      </c>
      <c r="H21" s="1332"/>
      <c r="I21" s="1335" t="s">
        <v>308</v>
      </c>
      <c r="J21" s="1332">
        <v>0</v>
      </c>
      <c r="K21" s="1336" t="s">
        <v>313</v>
      </c>
      <c r="L21" s="1331" t="str">
        <f t="shared" si="1"/>
        <v/>
      </c>
      <c r="N21" s="1337"/>
    </row>
    <row r="22" spans="2:14">
      <c r="B22" s="1324">
        <v>17</v>
      </c>
      <c r="C22" s="1325" t="s">
        <v>1190</v>
      </c>
      <c r="D22" s="1329" t="str">
        <f t="shared" si="0"/>
        <v>q</v>
      </c>
      <c r="E22" s="1324" t="s">
        <v>307</v>
      </c>
      <c r="F22" s="1332"/>
      <c r="G22" s="1324" t="s">
        <v>619</v>
      </c>
      <c r="H22" s="1332"/>
      <c r="I22" s="1335" t="s">
        <v>308</v>
      </c>
      <c r="J22" s="1332">
        <v>0</v>
      </c>
      <c r="K22" s="1336" t="s">
        <v>313</v>
      </c>
      <c r="L22" s="1331" t="str">
        <f t="shared" si="1"/>
        <v/>
      </c>
      <c r="N22" s="1337"/>
    </row>
    <row r="23" spans="2:14">
      <c r="B23" s="1324">
        <v>18</v>
      </c>
      <c r="C23" s="1325" t="s">
        <v>1044</v>
      </c>
      <c r="D23" s="1329" t="str">
        <f t="shared" si="0"/>
        <v>r</v>
      </c>
      <c r="E23" s="1324" t="s">
        <v>307</v>
      </c>
      <c r="F23" s="1333"/>
      <c r="G23" s="1324" t="s">
        <v>619</v>
      </c>
      <c r="H23" s="1333"/>
      <c r="I23" s="1335" t="s">
        <v>308</v>
      </c>
      <c r="J23" s="1333"/>
      <c r="K23" s="1336" t="s">
        <v>313</v>
      </c>
      <c r="L23" s="1325">
        <v>1</v>
      </c>
      <c r="N23" s="1337"/>
    </row>
    <row r="24" spans="2:14">
      <c r="B24" s="1324">
        <v>19</v>
      </c>
      <c r="C24" s="1325" t="s">
        <v>1191</v>
      </c>
      <c r="D24" s="1329" t="str">
        <f t="shared" si="0"/>
        <v>s</v>
      </c>
      <c r="E24" s="1324" t="s">
        <v>307</v>
      </c>
      <c r="F24" s="1333"/>
      <c r="G24" s="1324" t="s">
        <v>619</v>
      </c>
      <c r="H24" s="1333"/>
      <c r="I24" s="1335" t="s">
        <v>308</v>
      </c>
      <c r="J24" s="1333"/>
      <c r="K24" s="1336" t="s">
        <v>313</v>
      </c>
      <c r="L24" s="1325">
        <v>2</v>
      </c>
      <c r="N24" s="1337"/>
    </row>
    <row r="25" spans="2:14">
      <c r="B25" s="1324">
        <v>20</v>
      </c>
      <c r="C25" s="1325" t="s">
        <v>1192</v>
      </c>
      <c r="D25" s="1329" t="str">
        <f t="shared" si="0"/>
        <v>t</v>
      </c>
      <c r="E25" s="1324" t="s">
        <v>307</v>
      </c>
      <c r="F25" s="1333"/>
      <c r="G25" s="1324" t="s">
        <v>619</v>
      </c>
      <c r="H25" s="1333"/>
      <c r="I25" s="1335" t="s">
        <v>308</v>
      </c>
      <c r="J25" s="1333"/>
      <c r="K25" s="1336" t="s">
        <v>313</v>
      </c>
      <c r="L25" s="1325">
        <v>3</v>
      </c>
      <c r="N25" s="1337"/>
    </row>
    <row r="26" spans="2:14">
      <c r="B26" s="1324">
        <v>21</v>
      </c>
      <c r="C26" s="1325" t="s">
        <v>639</v>
      </c>
      <c r="D26" s="1329" t="str">
        <f t="shared" si="0"/>
        <v>u</v>
      </c>
      <c r="E26" s="1324" t="s">
        <v>307</v>
      </c>
      <c r="F26" s="1333"/>
      <c r="G26" s="1324" t="s">
        <v>619</v>
      </c>
      <c r="H26" s="1333"/>
      <c r="I26" s="1335" t="s">
        <v>308</v>
      </c>
      <c r="J26" s="1333"/>
      <c r="K26" s="1336" t="s">
        <v>313</v>
      </c>
      <c r="L26" s="1325">
        <v>4</v>
      </c>
      <c r="N26" s="1337"/>
    </row>
    <row r="27" spans="2:14">
      <c r="B27" s="1324">
        <v>22</v>
      </c>
      <c r="C27" s="1325" t="s">
        <v>1194</v>
      </c>
      <c r="D27" s="1329" t="str">
        <f t="shared" si="0"/>
        <v>v</v>
      </c>
      <c r="E27" s="1324" t="s">
        <v>307</v>
      </c>
      <c r="F27" s="1333"/>
      <c r="G27" s="1324" t="s">
        <v>619</v>
      </c>
      <c r="H27" s="1333"/>
      <c r="I27" s="1335" t="s">
        <v>308</v>
      </c>
      <c r="J27" s="1333"/>
      <c r="K27" s="1336" t="s">
        <v>313</v>
      </c>
      <c r="L27" s="1325">
        <v>5</v>
      </c>
      <c r="N27" s="1337"/>
    </row>
    <row r="28" spans="2:14">
      <c r="B28" s="1324">
        <v>23</v>
      </c>
      <c r="C28" s="1325" t="s">
        <v>1195</v>
      </c>
      <c r="D28" s="1329" t="str">
        <f t="shared" si="0"/>
        <v>w</v>
      </c>
      <c r="E28" s="1324" t="s">
        <v>307</v>
      </c>
      <c r="F28" s="1333"/>
      <c r="G28" s="1324" t="s">
        <v>619</v>
      </c>
      <c r="H28" s="1333"/>
      <c r="I28" s="1335" t="s">
        <v>308</v>
      </c>
      <c r="J28" s="1333"/>
      <c r="K28" s="1336" t="s">
        <v>313</v>
      </c>
      <c r="L28" s="1325">
        <v>6</v>
      </c>
      <c r="N28" s="1337"/>
    </row>
    <row r="29" spans="2:14">
      <c r="B29" s="1324">
        <v>24</v>
      </c>
      <c r="C29" s="1325" t="s">
        <v>1196</v>
      </c>
      <c r="D29" s="1329" t="str">
        <f t="shared" si="0"/>
        <v>x</v>
      </c>
      <c r="E29" s="1324" t="s">
        <v>307</v>
      </c>
      <c r="F29" s="1333"/>
      <c r="G29" s="1324" t="s">
        <v>619</v>
      </c>
      <c r="H29" s="1333"/>
      <c r="I29" s="1335" t="s">
        <v>308</v>
      </c>
      <c r="J29" s="1333"/>
      <c r="K29" s="1336" t="s">
        <v>313</v>
      </c>
      <c r="L29" s="1325">
        <v>7</v>
      </c>
      <c r="N29" s="1337"/>
    </row>
    <row r="30" spans="2:14">
      <c r="B30" s="1324">
        <v>25</v>
      </c>
      <c r="C30" s="1325" t="s">
        <v>1197</v>
      </c>
      <c r="D30" s="1329" t="str">
        <f t="shared" si="0"/>
        <v>y</v>
      </c>
      <c r="E30" s="1324" t="s">
        <v>307</v>
      </c>
      <c r="F30" s="1333"/>
      <c r="G30" s="1324" t="s">
        <v>619</v>
      </c>
      <c r="H30" s="1333"/>
      <c r="I30" s="1335" t="s">
        <v>308</v>
      </c>
      <c r="J30" s="1333"/>
      <c r="K30" s="1336" t="s">
        <v>313</v>
      </c>
      <c r="L30" s="1325">
        <v>8</v>
      </c>
      <c r="N30" s="1337"/>
    </row>
    <row r="31" spans="2:14">
      <c r="B31" s="1324">
        <v>26</v>
      </c>
      <c r="C31" s="1325" t="s">
        <v>464</v>
      </c>
      <c r="D31" s="1329" t="str">
        <f t="shared" si="0"/>
        <v>z</v>
      </c>
      <c r="E31" s="1324" t="s">
        <v>307</v>
      </c>
      <c r="F31" s="1333"/>
      <c r="G31" s="1324" t="s">
        <v>619</v>
      </c>
      <c r="H31" s="1333"/>
      <c r="I31" s="1335" t="s">
        <v>308</v>
      </c>
      <c r="J31" s="1333"/>
      <c r="K31" s="1336" t="s">
        <v>313</v>
      </c>
      <c r="L31" s="1325">
        <v>1</v>
      </c>
      <c r="N31" s="1337"/>
    </row>
    <row r="32" spans="2:14">
      <c r="B32" s="1324">
        <v>27</v>
      </c>
      <c r="C32" s="1325" t="s">
        <v>1196</v>
      </c>
      <c r="D32" s="1329" t="str">
        <f t="shared" si="0"/>
        <v>x</v>
      </c>
      <c r="E32" s="1324" t="s">
        <v>307</v>
      </c>
      <c r="F32" s="1333"/>
      <c r="G32" s="1324" t="s">
        <v>619</v>
      </c>
      <c r="H32" s="1333"/>
      <c r="I32" s="1335" t="s">
        <v>308</v>
      </c>
      <c r="J32" s="1333"/>
      <c r="K32" s="1336" t="s">
        <v>313</v>
      </c>
      <c r="L32" s="1325">
        <v>2</v>
      </c>
      <c r="N32" s="1337"/>
    </row>
    <row r="33" spans="2:14">
      <c r="B33" s="1324">
        <v>28</v>
      </c>
      <c r="C33" s="1325" t="s">
        <v>1198</v>
      </c>
      <c r="D33" s="1329" t="str">
        <f t="shared" si="0"/>
        <v>aa</v>
      </c>
      <c r="E33" s="1324" t="s">
        <v>307</v>
      </c>
      <c r="F33" s="1333"/>
      <c r="G33" s="1324" t="s">
        <v>619</v>
      </c>
      <c r="H33" s="1333"/>
      <c r="I33" s="1335" t="s">
        <v>308</v>
      </c>
      <c r="J33" s="1333"/>
      <c r="K33" s="1336" t="s">
        <v>313</v>
      </c>
      <c r="L33" s="1325">
        <v>3</v>
      </c>
      <c r="N33" s="1337"/>
    </row>
    <row r="34" spans="2:14">
      <c r="B34" s="1324">
        <v>29</v>
      </c>
      <c r="C34" s="1325" t="s">
        <v>1199</v>
      </c>
      <c r="D34" s="1329" t="str">
        <f t="shared" si="0"/>
        <v>ab</v>
      </c>
      <c r="E34" s="1324" t="s">
        <v>307</v>
      </c>
      <c r="F34" s="1333"/>
      <c r="G34" s="1324" t="s">
        <v>619</v>
      </c>
      <c r="H34" s="1333"/>
      <c r="I34" s="1335" t="s">
        <v>308</v>
      </c>
      <c r="J34" s="1333"/>
      <c r="K34" s="1336" t="s">
        <v>313</v>
      </c>
      <c r="L34" s="1325">
        <v>4</v>
      </c>
      <c r="N34" s="1337"/>
    </row>
    <row r="35" spans="2:14">
      <c r="B35" s="1324">
        <v>30</v>
      </c>
      <c r="C35" s="1325" t="s">
        <v>1200</v>
      </c>
      <c r="D35" s="1329" t="str">
        <f t="shared" si="0"/>
        <v>ac</v>
      </c>
      <c r="E35" s="1324" t="s">
        <v>307</v>
      </c>
      <c r="F35" s="1333"/>
      <c r="G35" s="1324" t="s">
        <v>619</v>
      </c>
      <c r="H35" s="1333"/>
      <c r="I35" s="1335" t="s">
        <v>308</v>
      </c>
      <c r="J35" s="1333"/>
      <c r="K35" s="1336" t="s">
        <v>313</v>
      </c>
      <c r="L35" s="1325">
        <v>5</v>
      </c>
      <c r="N35" s="1337"/>
    </row>
    <row r="36" spans="2:14">
      <c r="B36" s="1324">
        <v>31</v>
      </c>
      <c r="C36" s="1325" t="s">
        <v>643</v>
      </c>
      <c r="D36" s="1329" t="str">
        <f t="shared" si="0"/>
        <v>ad</v>
      </c>
      <c r="E36" s="1324" t="s">
        <v>307</v>
      </c>
      <c r="F36" s="1333"/>
      <c r="G36" s="1324" t="s">
        <v>619</v>
      </c>
      <c r="H36" s="1333"/>
      <c r="I36" s="1335" t="s">
        <v>308</v>
      </c>
      <c r="J36" s="1333"/>
      <c r="K36" s="1336" t="s">
        <v>313</v>
      </c>
      <c r="L36" s="1325">
        <v>6</v>
      </c>
      <c r="N36" s="1337"/>
    </row>
    <row r="37" spans="2:14">
      <c r="B37" s="1324">
        <v>32</v>
      </c>
      <c r="C37" s="1325" t="s">
        <v>645</v>
      </c>
      <c r="D37" s="1329" t="str">
        <f t="shared" si="0"/>
        <v>ae</v>
      </c>
      <c r="E37" s="1324" t="s">
        <v>307</v>
      </c>
      <c r="F37" s="1333"/>
      <c r="G37" s="1324" t="s">
        <v>619</v>
      </c>
      <c r="H37" s="1333"/>
      <c r="I37" s="1335" t="s">
        <v>308</v>
      </c>
      <c r="J37" s="1333"/>
      <c r="K37" s="1336" t="s">
        <v>313</v>
      </c>
      <c r="L37" s="1325">
        <v>7</v>
      </c>
      <c r="N37" s="1337"/>
    </row>
    <row r="38" spans="2:14">
      <c r="B38" s="1324">
        <v>33</v>
      </c>
      <c r="C38" s="1325" t="s">
        <v>193</v>
      </c>
      <c r="D38" s="1329" t="str">
        <f t="shared" si="0"/>
        <v>af</v>
      </c>
      <c r="E38" s="1324" t="s">
        <v>307</v>
      </c>
      <c r="F38" s="1333"/>
      <c r="G38" s="1324" t="s">
        <v>619</v>
      </c>
      <c r="H38" s="1333"/>
      <c r="I38" s="1335" t="s">
        <v>308</v>
      </c>
      <c r="J38" s="1333"/>
      <c r="K38" s="1336" t="s">
        <v>313</v>
      </c>
      <c r="L38" s="1325">
        <v>8</v>
      </c>
      <c r="N38" s="1337"/>
    </row>
    <row r="39" spans="2:14">
      <c r="B39" s="1324">
        <v>34</v>
      </c>
      <c r="C39" s="1326" t="s">
        <v>1201</v>
      </c>
      <c r="D39" s="1329"/>
      <c r="E39" s="1324" t="s">
        <v>307</v>
      </c>
      <c r="F39" s="1332">
        <v>0.29166666666666669</v>
      </c>
      <c r="G39" s="1324" t="s">
        <v>619</v>
      </c>
      <c r="H39" s="1332">
        <v>0.39583333333333331</v>
      </c>
      <c r="I39" s="1335" t="s">
        <v>308</v>
      </c>
      <c r="J39" s="1332">
        <v>0</v>
      </c>
      <c r="K39" s="1336" t="s">
        <v>313</v>
      </c>
      <c r="L39" s="1331">
        <f>IF(OR(F39="",H39=""),"",(H39+IF(F39&gt;H39,1,0)-F39-J39)*24)</f>
        <v>2.4999999999999991</v>
      </c>
      <c r="N39" s="1337"/>
    </row>
    <row r="40" spans="2:14">
      <c r="B40" s="1324"/>
      <c r="C40" s="1327" t="s">
        <v>1154</v>
      </c>
      <c r="D40" s="1329"/>
      <c r="E40" s="1324" t="s">
        <v>307</v>
      </c>
      <c r="F40" s="1332">
        <v>0.6875</v>
      </c>
      <c r="G40" s="1324" t="s">
        <v>619</v>
      </c>
      <c r="H40" s="1332">
        <v>0.83333333333333337</v>
      </c>
      <c r="I40" s="1335" t="s">
        <v>308</v>
      </c>
      <c r="J40" s="1332">
        <v>0</v>
      </c>
      <c r="K40" s="1336" t="s">
        <v>313</v>
      </c>
      <c r="L40" s="1331">
        <f>IF(OR(F40="",H40=""),"",(H40+IF(F40&gt;H40,1,0)-F40-J40)*24)</f>
        <v>3.5000000000000009</v>
      </c>
      <c r="N40" s="1337"/>
    </row>
    <row r="41" spans="2:14">
      <c r="B41" s="1324"/>
      <c r="C41" s="1328" t="s">
        <v>1154</v>
      </c>
      <c r="D41" s="1329" t="str">
        <f>C39</f>
        <v>ag</v>
      </c>
      <c r="E41" s="1324" t="s">
        <v>307</v>
      </c>
      <c r="F41" s="1332" t="s">
        <v>1154</v>
      </c>
      <c r="G41" s="1324" t="s">
        <v>619</v>
      </c>
      <c r="H41" s="1332" t="s">
        <v>1154</v>
      </c>
      <c r="I41" s="1335" t="s">
        <v>308</v>
      </c>
      <c r="J41" s="1332" t="s">
        <v>1154</v>
      </c>
      <c r="K41" s="1336" t="s">
        <v>313</v>
      </c>
      <c r="L41" s="1331">
        <f>IF(OR(L39="",L40=""),"",L39+L40)</f>
        <v>6</v>
      </c>
      <c r="N41" s="1337" t="s">
        <v>495</v>
      </c>
    </row>
    <row r="42" spans="2:14">
      <c r="B42" s="1324"/>
      <c r="C42" s="1326" t="s">
        <v>1202</v>
      </c>
      <c r="D42" s="1329"/>
      <c r="E42" s="1324" t="s">
        <v>307</v>
      </c>
      <c r="F42" s="1332"/>
      <c r="G42" s="1324" t="s">
        <v>619</v>
      </c>
      <c r="H42" s="1332"/>
      <c r="I42" s="1335" t="s">
        <v>308</v>
      </c>
      <c r="J42" s="1332">
        <v>0</v>
      </c>
      <c r="K42" s="1336" t="s">
        <v>313</v>
      </c>
      <c r="L42" s="1331" t="str">
        <f>IF(OR(F42="",H42=""),"",(H42+IF(F42&gt;H42,1,0)-F42-J42)*24)</f>
        <v/>
      </c>
      <c r="N42" s="1337"/>
    </row>
    <row r="43" spans="2:14">
      <c r="B43" s="1324">
        <v>35</v>
      </c>
      <c r="C43" s="1327" t="s">
        <v>1154</v>
      </c>
      <c r="D43" s="1329"/>
      <c r="E43" s="1324" t="s">
        <v>307</v>
      </c>
      <c r="F43" s="1332"/>
      <c r="G43" s="1324" t="s">
        <v>619</v>
      </c>
      <c r="H43" s="1332"/>
      <c r="I43" s="1335" t="s">
        <v>308</v>
      </c>
      <c r="J43" s="1332">
        <v>0</v>
      </c>
      <c r="K43" s="1336" t="s">
        <v>313</v>
      </c>
      <c r="L43" s="1331" t="str">
        <f>IF(OR(F43="",H43=""),"",(H43+IF(F43&gt;H43,1,0)-F43-J43)*24)</f>
        <v/>
      </c>
      <c r="N43" s="1337"/>
    </row>
    <row r="44" spans="2:14">
      <c r="B44" s="1324"/>
      <c r="C44" s="1328" t="s">
        <v>1154</v>
      </c>
      <c r="D44" s="1329" t="str">
        <f>C42</f>
        <v>ah</v>
      </c>
      <c r="E44" s="1324" t="s">
        <v>307</v>
      </c>
      <c r="F44" s="1332" t="s">
        <v>1154</v>
      </c>
      <c r="G44" s="1324" t="s">
        <v>619</v>
      </c>
      <c r="H44" s="1332" t="s">
        <v>1154</v>
      </c>
      <c r="I44" s="1335" t="s">
        <v>308</v>
      </c>
      <c r="J44" s="1332" t="s">
        <v>1154</v>
      </c>
      <c r="K44" s="1336" t="s">
        <v>313</v>
      </c>
      <c r="L44" s="1331" t="str">
        <f>IF(OR(L42="",L43=""),"",L42+L43)</f>
        <v/>
      </c>
      <c r="N44" s="1337" t="s">
        <v>500</v>
      </c>
    </row>
    <row r="45" spans="2:14">
      <c r="B45" s="1324"/>
      <c r="C45" s="1326" t="s">
        <v>1134</v>
      </c>
      <c r="D45" s="1329"/>
      <c r="E45" s="1324" t="s">
        <v>307</v>
      </c>
      <c r="F45" s="1332"/>
      <c r="G45" s="1324" t="s">
        <v>619</v>
      </c>
      <c r="H45" s="1332"/>
      <c r="I45" s="1335" t="s">
        <v>308</v>
      </c>
      <c r="J45" s="1332">
        <v>0</v>
      </c>
      <c r="K45" s="1336" t="s">
        <v>313</v>
      </c>
      <c r="L45" s="1331" t="str">
        <f>IF(OR(F45="",H45=""),"",(H45+IF(F45&gt;H45,1,0)-F45-J45)*24)</f>
        <v/>
      </c>
      <c r="N45" s="1337"/>
    </row>
    <row r="46" spans="2:14">
      <c r="B46" s="1324">
        <v>36</v>
      </c>
      <c r="C46" s="1327" t="s">
        <v>1154</v>
      </c>
      <c r="D46" s="1329"/>
      <c r="E46" s="1324" t="s">
        <v>307</v>
      </c>
      <c r="F46" s="1332"/>
      <c r="G46" s="1324" t="s">
        <v>619</v>
      </c>
      <c r="H46" s="1332"/>
      <c r="I46" s="1335" t="s">
        <v>308</v>
      </c>
      <c r="J46" s="1332">
        <v>0</v>
      </c>
      <c r="K46" s="1336" t="s">
        <v>313</v>
      </c>
      <c r="L46" s="1331" t="str">
        <f>IF(OR(F46="",H46=""),"",(H46+IF(F46&gt;H46,1,0)-F46-J46)*24)</f>
        <v/>
      </c>
      <c r="N46" s="1337"/>
    </row>
    <row r="47" spans="2:14">
      <c r="B47" s="1324"/>
      <c r="C47" s="1328" t="s">
        <v>1154</v>
      </c>
      <c r="D47" s="1329" t="str">
        <f>C45</f>
        <v>ai</v>
      </c>
      <c r="E47" s="1324" t="s">
        <v>307</v>
      </c>
      <c r="F47" s="1332" t="s">
        <v>1154</v>
      </c>
      <c r="G47" s="1324" t="s">
        <v>619</v>
      </c>
      <c r="H47" s="1332" t="s">
        <v>1154</v>
      </c>
      <c r="I47" s="1335" t="s">
        <v>308</v>
      </c>
      <c r="J47" s="1332" t="s">
        <v>1154</v>
      </c>
      <c r="K47" s="1336" t="s">
        <v>313</v>
      </c>
      <c r="L47" s="1331" t="str">
        <f>IF(OR(L45="",L46=""),"",L45+L46)</f>
        <v/>
      </c>
      <c r="N47" s="1337" t="s">
        <v>500</v>
      </c>
    </row>
    <row r="49" spans="3:4">
      <c r="C49" s="1322" t="s">
        <v>240</v>
      </c>
      <c r="D49" s="1322"/>
    </row>
    <row r="50" spans="3:4">
      <c r="C50" s="1322" t="s">
        <v>1203</v>
      </c>
      <c r="D50" s="1322"/>
    </row>
    <row r="51" spans="3:4">
      <c r="C51" s="1322" t="s">
        <v>1204</v>
      </c>
      <c r="D51" s="1322"/>
    </row>
    <row r="52" spans="3:4">
      <c r="C52" s="1322" t="s">
        <v>651</v>
      </c>
      <c r="D52" s="1322"/>
    </row>
  </sheetData>
  <mergeCells count="2">
    <mergeCell ref="F4:L4"/>
    <mergeCell ref="N4:N5"/>
  </mergeCells>
  <phoneticPr fontId="42"/>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J38"/>
  <sheetViews>
    <sheetView view="pageBreakPreview" zoomScale="85" zoomScaleSheetLayoutView="85" workbookViewId="0">
      <selection activeCell="A9" sqref="A9"/>
    </sheetView>
  </sheetViews>
  <sheetFormatPr defaultRowHeight="16.5" customHeight="1"/>
  <cols>
    <col min="1" max="1" width="12.25" style="1366" customWidth="1"/>
    <col min="2" max="2" width="4.875" style="1366" customWidth="1"/>
    <col min="3" max="3" width="9.875" style="1366" customWidth="1"/>
    <col min="4" max="4" width="13.875" style="1366" customWidth="1"/>
    <col min="5" max="32" width="3.125" style="1366" customWidth="1"/>
    <col min="33" max="35" width="7.375" style="1366" customWidth="1"/>
    <col min="36" max="36" width="11.5" style="1366" customWidth="1"/>
    <col min="37" max="16384" width="9" style="1366" bestFit="1" customWidth="1"/>
  </cols>
  <sheetData>
    <row r="1" spans="1:36" ht="16.5" customHeight="1">
      <c r="A1" s="1367" t="s">
        <v>1299</v>
      </c>
      <c r="Y1" s="1368"/>
      <c r="Z1" s="1368"/>
      <c r="AA1" s="1368"/>
      <c r="AB1" s="1368"/>
      <c r="AC1" s="1368"/>
      <c r="AD1" s="1368"/>
      <c r="AE1" s="1368"/>
      <c r="AF1" s="1368"/>
      <c r="AG1" s="1368"/>
      <c r="AH1" s="1368"/>
      <c r="AI1" s="1368"/>
      <c r="AJ1" s="1368"/>
    </row>
    <row r="2" spans="1:36" ht="16.5" customHeight="1">
      <c r="A2" s="1367" t="s">
        <v>1266</v>
      </c>
      <c r="B2" s="1368"/>
      <c r="C2" s="1368"/>
      <c r="D2" s="1368"/>
      <c r="E2" s="1368"/>
      <c r="F2" s="1368"/>
      <c r="G2" s="1368"/>
      <c r="H2" s="1368"/>
      <c r="I2" s="1368"/>
      <c r="J2" s="1368"/>
      <c r="K2" s="1368"/>
      <c r="L2" s="1368"/>
      <c r="M2" s="1368"/>
      <c r="O2" s="1431" t="s">
        <v>1291</v>
      </c>
      <c r="P2" s="1432"/>
      <c r="Q2" s="1432"/>
      <c r="R2" s="1432"/>
      <c r="S2" s="1432"/>
      <c r="T2" s="1435"/>
      <c r="U2" s="1432"/>
      <c r="V2" s="1432"/>
      <c r="W2" s="1432"/>
      <c r="X2" s="1432"/>
      <c r="Y2" s="1435"/>
      <c r="Z2" s="1378"/>
      <c r="AA2" s="1368"/>
      <c r="AB2" s="1368"/>
      <c r="AC2" s="1368"/>
      <c r="AD2" s="1368"/>
      <c r="AE2" s="1368"/>
      <c r="AF2" s="1368"/>
      <c r="AG2" s="1368"/>
      <c r="AH2" s="1368"/>
      <c r="AI2" s="1368"/>
      <c r="AJ2" s="1368"/>
    </row>
    <row r="3" spans="1:36" ht="16.5" customHeight="1">
      <c r="A3" s="1368"/>
      <c r="B3" s="1368"/>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row>
    <row r="4" spans="1:36" ht="16.5" customHeight="1">
      <c r="A4" s="1369" t="s">
        <v>1268</v>
      </c>
      <c r="B4" s="1381" t="s">
        <v>1279</v>
      </c>
      <c r="C4" s="1381" t="s">
        <v>1280</v>
      </c>
      <c r="D4" s="1395" t="s">
        <v>1284</v>
      </c>
      <c r="E4" s="1404" t="s">
        <v>1286</v>
      </c>
      <c r="F4" s="1404"/>
      <c r="G4" s="1404"/>
      <c r="H4" s="1404"/>
      <c r="I4" s="1404"/>
      <c r="J4" s="1404"/>
      <c r="K4" s="1404"/>
      <c r="L4" s="1404" t="s">
        <v>1289</v>
      </c>
      <c r="M4" s="1404"/>
      <c r="N4" s="1404"/>
      <c r="O4" s="1404"/>
      <c r="P4" s="1404"/>
      <c r="Q4" s="1404"/>
      <c r="R4" s="1404"/>
      <c r="S4" s="1404" t="s">
        <v>1293</v>
      </c>
      <c r="T4" s="1404"/>
      <c r="U4" s="1404"/>
      <c r="V4" s="1404"/>
      <c r="W4" s="1404"/>
      <c r="X4" s="1404"/>
      <c r="Y4" s="1404"/>
      <c r="Z4" s="1404" t="s">
        <v>1295</v>
      </c>
      <c r="AA4" s="1404"/>
      <c r="AB4" s="1404"/>
      <c r="AC4" s="1404"/>
      <c r="AD4" s="1404"/>
      <c r="AE4" s="1404"/>
      <c r="AF4" s="1437"/>
      <c r="AG4" s="1445" t="s">
        <v>715</v>
      </c>
      <c r="AH4" s="1454"/>
      <c r="AI4" s="1460"/>
      <c r="AJ4" s="1465" t="s">
        <v>1007</v>
      </c>
    </row>
    <row r="5" spans="1:36" ht="16.5" customHeight="1">
      <c r="A5" s="1370"/>
      <c r="B5" s="1382"/>
      <c r="C5" s="1382"/>
      <c r="D5" s="1396"/>
      <c r="E5" s="1405">
        <v>1</v>
      </c>
      <c r="F5" s="1414">
        <v>2</v>
      </c>
      <c r="G5" s="1414">
        <v>3</v>
      </c>
      <c r="H5" s="1420">
        <v>4</v>
      </c>
      <c r="I5" s="1421">
        <v>5</v>
      </c>
      <c r="J5" s="1414">
        <v>6</v>
      </c>
      <c r="K5" s="1422">
        <v>7</v>
      </c>
      <c r="L5" s="1405">
        <v>8</v>
      </c>
      <c r="M5" s="1414">
        <v>9</v>
      </c>
      <c r="N5" s="1414">
        <v>10</v>
      </c>
      <c r="O5" s="1420">
        <v>11</v>
      </c>
      <c r="P5" s="1421">
        <v>12</v>
      </c>
      <c r="Q5" s="1414">
        <v>13</v>
      </c>
      <c r="R5" s="1422">
        <v>14</v>
      </c>
      <c r="S5" s="1405">
        <v>15</v>
      </c>
      <c r="T5" s="1414">
        <v>16</v>
      </c>
      <c r="U5" s="1414">
        <v>17</v>
      </c>
      <c r="V5" s="1420">
        <v>18</v>
      </c>
      <c r="W5" s="1421">
        <v>19</v>
      </c>
      <c r="X5" s="1414">
        <v>20</v>
      </c>
      <c r="Y5" s="1422">
        <v>21</v>
      </c>
      <c r="Z5" s="1405">
        <v>22</v>
      </c>
      <c r="AA5" s="1414">
        <v>23</v>
      </c>
      <c r="AB5" s="1414">
        <v>24</v>
      </c>
      <c r="AC5" s="1420">
        <v>25</v>
      </c>
      <c r="AD5" s="1421">
        <v>26</v>
      </c>
      <c r="AE5" s="1414">
        <v>27</v>
      </c>
      <c r="AF5" s="1438">
        <v>28</v>
      </c>
      <c r="AG5" s="1446" t="s">
        <v>1296</v>
      </c>
      <c r="AH5" s="1455" t="s">
        <v>1009</v>
      </c>
      <c r="AI5" s="1455" t="s">
        <v>1126</v>
      </c>
      <c r="AJ5" s="1466"/>
    </row>
    <row r="6" spans="1:36" ht="16.5" customHeight="1">
      <c r="A6" s="1371"/>
      <c r="B6" s="1383"/>
      <c r="C6" s="1383"/>
      <c r="D6" s="1397" t="s">
        <v>1285</v>
      </c>
      <c r="E6" s="1406"/>
      <c r="F6" s="1415"/>
      <c r="G6" s="1415"/>
      <c r="H6" s="1415"/>
      <c r="I6" s="1415"/>
      <c r="J6" s="1415"/>
      <c r="K6" s="1423"/>
      <c r="L6" s="1406"/>
      <c r="M6" s="1415"/>
      <c r="N6" s="1415"/>
      <c r="O6" s="1415"/>
      <c r="P6" s="1415"/>
      <c r="Q6" s="1415"/>
      <c r="R6" s="1423"/>
      <c r="S6" s="1406"/>
      <c r="T6" s="1415"/>
      <c r="U6" s="1415"/>
      <c r="V6" s="1415"/>
      <c r="W6" s="1415"/>
      <c r="X6" s="1415"/>
      <c r="Y6" s="1423"/>
      <c r="Z6" s="1406"/>
      <c r="AA6" s="1415"/>
      <c r="AB6" s="1415"/>
      <c r="AC6" s="1415"/>
      <c r="AD6" s="1415"/>
      <c r="AE6" s="1415"/>
      <c r="AF6" s="1423"/>
      <c r="AG6" s="1447" t="s">
        <v>1297</v>
      </c>
      <c r="AH6" s="1456" t="s">
        <v>715</v>
      </c>
      <c r="AI6" s="1456" t="s">
        <v>83</v>
      </c>
      <c r="AJ6" s="1467"/>
    </row>
    <row r="7" spans="1:36" ht="18" customHeight="1">
      <c r="A7" s="1372"/>
      <c r="B7" s="1384"/>
      <c r="C7" s="1391"/>
      <c r="D7" s="1398"/>
      <c r="E7" s="1407"/>
      <c r="F7" s="1416"/>
      <c r="G7" s="1416"/>
      <c r="H7" s="1416"/>
      <c r="I7" s="1416"/>
      <c r="J7" s="1416"/>
      <c r="K7" s="1424"/>
      <c r="L7" s="1407"/>
      <c r="M7" s="1416"/>
      <c r="N7" s="1416"/>
      <c r="O7" s="1416"/>
      <c r="P7" s="1416"/>
      <c r="Q7" s="1416"/>
      <c r="R7" s="1424"/>
      <c r="S7" s="1407"/>
      <c r="T7" s="1416"/>
      <c r="U7" s="1416"/>
      <c r="V7" s="1416"/>
      <c r="W7" s="1416"/>
      <c r="X7" s="1416"/>
      <c r="Y7" s="1424"/>
      <c r="Z7" s="1407"/>
      <c r="AA7" s="1416"/>
      <c r="AB7" s="1416"/>
      <c r="AC7" s="1416"/>
      <c r="AD7" s="1416"/>
      <c r="AE7" s="1416"/>
      <c r="AF7" s="1439"/>
      <c r="AG7" s="1448"/>
      <c r="AH7" s="1457"/>
      <c r="AI7" s="1461"/>
      <c r="AJ7" s="1468"/>
    </row>
    <row r="8" spans="1:36" ht="18" customHeight="1">
      <c r="A8" s="1373"/>
      <c r="B8" s="1385"/>
      <c r="C8" s="1392"/>
      <c r="D8" s="1399"/>
      <c r="E8" s="1408"/>
      <c r="F8" s="1417"/>
      <c r="G8" s="1417"/>
      <c r="H8" s="1417"/>
      <c r="I8" s="1417"/>
      <c r="J8" s="1417"/>
      <c r="K8" s="1425"/>
      <c r="L8" s="1408"/>
      <c r="M8" s="1417"/>
      <c r="N8" s="1417"/>
      <c r="O8" s="1417"/>
      <c r="P8" s="1417"/>
      <c r="Q8" s="1417"/>
      <c r="R8" s="1425"/>
      <c r="S8" s="1408"/>
      <c r="T8" s="1417"/>
      <c r="U8" s="1417"/>
      <c r="V8" s="1417"/>
      <c r="W8" s="1417"/>
      <c r="X8" s="1417"/>
      <c r="Y8" s="1425"/>
      <c r="Z8" s="1408"/>
      <c r="AA8" s="1417"/>
      <c r="AB8" s="1417"/>
      <c r="AC8" s="1417"/>
      <c r="AD8" s="1417"/>
      <c r="AE8" s="1417"/>
      <c r="AF8" s="1440"/>
      <c r="AG8" s="1449"/>
      <c r="AH8" s="1458"/>
      <c r="AI8" s="1462"/>
      <c r="AJ8" s="1469"/>
    </row>
    <row r="9" spans="1:36" ht="18" customHeight="1">
      <c r="A9" s="1374"/>
      <c r="B9" s="1386"/>
      <c r="C9" s="1393"/>
      <c r="D9" s="1400"/>
      <c r="E9" s="1409"/>
      <c r="F9" s="1418"/>
      <c r="G9" s="1418"/>
      <c r="H9" s="1418"/>
      <c r="I9" s="1418"/>
      <c r="J9" s="1418"/>
      <c r="K9" s="1418"/>
      <c r="L9" s="1409"/>
      <c r="M9" s="1418"/>
      <c r="N9" s="1418"/>
      <c r="O9" s="1418"/>
      <c r="P9" s="1418"/>
      <c r="Q9" s="1418"/>
      <c r="R9" s="1418"/>
      <c r="S9" s="1409"/>
      <c r="T9" s="1418"/>
      <c r="U9" s="1418"/>
      <c r="V9" s="1418"/>
      <c r="W9" s="1418"/>
      <c r="X9" s="1418"/>
      <c r="Y9" s="1426"/>
      <c r="Z9" s="1410"/>
      <c r="AA9" s="1418"/>
      <c r="AB9" s="1418"/>
      <c r="AC9" s="1418"/>
      <c r="AD9" s="1418"/>
      <c r="AE9" s="1418"/>
      <c r="AF9" s="1441"/>
      <c r="AG9" s="1450"/>
      <c r="AH9" s="1458"/>
      <c r="AI9" s="1463"/>
      <c r="AJ9" s="1469"/>
    </row>
    <row r="10" spans="1:36" ht="18" customHeight="1">
      <c r="A10" s="1374"/>
      <c r="B10" s="1386"/>
      <c r="C10" s="1393"/>
      <c r="D10" s="1400"/>
      <c r="E10" s="1410"/>
      <c r="F10" s="1418"/>
      <c r="G10" s="1418"/>
      <c r="H10" s="1418"/>
      <c r="I10" s="1418"/>
      <c r="J10" s="1418"/>
      <c r="K10" s="1426"/>
      <c r="L10" s="1410"/>
      <c r="M10" s="1418"/>
      <c r="N10" s="1418"/>
      <c r="O10" s="1418"/>
      <c r="P10" s="1418"/>
      <c r="Q10" s="1418"/>
      <c r="R10" s="1426"/>
      <c r="S10" s="1410"/>
      <c r="T10" s="1418"/>
      <c r="U10" s="1418"/>
      <c r="V10" s="1418"/>
      <c r="W10" s="1418"/>
      <c r="X10" s="1418"/>
      <c r="Y10" s="1426"/>
      <c r="Z10" s="1410"/>
      <c r="AA10" s="1418"/>
      <c r="AB10" s="1418"/>
      <c r="AC10" s="1418"/>
      <c r="AD10" s="1418"/>
      <c r="AE10" s="1418"/>
      <c r="AF10" s="1441"/>
      <c r="AG10" s="1450"/>
      <c r="AH10" s="1458"/>
      <c r="AI10" s="1463"/>
      <c r="AJ10" s="1469"/>
    </row>
    <row r="11" spans="1:36" ht="18" customHeight="1">
      <c r="A11" s="1374"/>
      <c r="B11" s="1386"/>
      <c r="C11" s="1393"/>
      <c r="D11" s="1400"/>
      <c r="E11" s="1410"/>
      <c r="F11" s="1418"/>
      <c r="G11" s="1418"/>
      <c r="H11" s="1418"/>
      <c r="I11" s="1418"/>
      <c r="J11" s="1418"/>
      <c r="K11" s="1427"/>
      <c r="L11" s="1410"/>
      <c r="M11" s="1418"/>
      <c r="N11" s="1418"/>
      <c r="O11" s="1418"/>
      <c r="P11" s="1418"/>
      <c r="Q11" s="1418"/>
      <c r="R11" s="1427"/>
      <c r="S11" s="1410"/>
      <c r="T11" s="1418"/>
      <c r="U11" s="1418"/>
      <c r="V11" s="1418"/>
      <c r="W11" s="1418"/>
      <c r="X11" s="1418"/>
      <c r="Y11" s="1427"/>
      <c r="Z11" s="1410"/>
      <c r="AA11" s="1418"/>
      <c r="AB11" s="1418"/>
      <c r="AC11" s="1418"/>
      <c r="AD11" s="1418"/>
      <c r="AE11" s="1418"/>
      <c r="AF11" s="1442"/>
      <c r="AG11" s="1450"/>
      <c r="AH11" s="1458"/>
      <c r="AI11" s="1463"/>
      <c r="AJ11" s="1469"/>
    </row>
    <row r="12" spans="1:36" ht="18" customHeight="1">
      <c r="A12" s="1374"/>
      <c r="B12" s="1386"/>
      <c r="C12" s="1393"/>
      <c r="D12" s="1400"/>
      <c r="E12" s="1410"/>
      <c r="F12" s="1418"/>
      <c r="G12" s="1418"/>
      <c r="H12" s="1418"/>
      <c r="I12" s="1418"/>
      <c r="J12" s="1418"/>
      <c r="K12" s="1427"/>
      <c r="L12" s="1410"/>
      <c r="M12" s="1418"/>
      <c r="N12" s="1418"/>
      <c r="O12" s="1418"/>
      <c r="P12" s="1418"/>
      <c r="Q12" s="1418"/>
      <c r="R12" s="1427"/>
      <c r="S12" s="1410"/>
      <c r="T12" s="1418"/>
      <c r="U12" s="1418"/>
      <c r="V12" s="1418"/>
      <c r="W12" s="1418"/>
      <c r="X12" s="1418"/>
      <c r="Y12" s="1427"/>
      <c r="Z12" s="1410"/>
      <c r="AA12" s="1418"/>
      <c r="AB12" s="1418"/>
      <c r="AC12" s="1418"/>
      <c r="AD12" s="1418"/>
      <c r="AE12" s="1418"/>
      <c r="AF12" s="1442"/>
      <c r="AG12" s="1450"/>
      <c r="AH12" s="1458"/>
      <c r="AI12" s="1463"/>
      <c r="AJ12" s="1469"/>
    </row>
    <row r="13" spans="1:36" ht="18" customHeight="1">
      <c r="A13" s="1374"/>
      <c r="B13" s="1386"/>
      <c r="C13" s="1393"/>
      <c r="D13" s="1400"/>
      <c r="E13" s="1410"/>
      <c r="F13" s="1418"/>
      <c r="G13" s="1418"/>
      <c r="H13" s="1418"/>
      <c r="I13" s="1418"/>
      <c r="J13" s="1418"/>
      <c r="K13" s="1427"/>
      <c r="L13" s="1410"/>
      <c r="M13" s="1418"/>
      <c r="N13" s="1418"/>
      <c r="O13" s="1418"/>
      <c r="P13" s="1418"/>
      <c r="Q13" s="1418"/>
      <c r="R13" s="1427"/>
      <c r="S13" s="1410"/>
      <c r="T13" s="1418"/>
      <c r="U13" s="1418"/>
      <c r="V13" s="1418"/>
      <c r="W13" s="1418"/>
      <c r="X13" s="1418"/>
      <c r="Y13" s="1427"/>
      <c r="Z13" s="1410"/>
      <c r="AA13" s="1418"/>
      <c r="AB13" s="1418"/>
      <c r="AC13" s="1418"/>
      <c r="AD13" s="1418"/>
      <c r="AE13" s="1418"/>
      <c r="AF13" s="1442"/>
      <c r="AG13" s="1450"/>
      <c r="AH13" s="1458"/>
      <c r="AI13" s="1463"/>
      <c r="AJ13" s="1469"/>
    </row>
    <row r="14" spans="1:36" ht="18" customHeight="1">
      <c r="A14" s="1374"/>
      <c r="B14" s="1386"/>
      <c r="C14" s="1393"/>
      <c r="D14" s="1400"/>
      <c r="E14" s="1409"/>
      <c r="F14" s="1418"/>
      <c r="G14" s="1418"/>
      <c r="H14" s="1418"/>
      <c r="I14" s="1418"/>
      <c r="J14" s="1418"/>
      <c r="K14" s="1427"/>
      <c r="L14" s="1409"/>
      <c r="M14" s="1418"/>
      <c r="N14" s="1418"/>
      <c r="O14" s="1418"/>
      <c r="P14" s="1418"/>
      <c r="Q14" s="1418"/>
      <c r="R14" s="1427"/>
      <c r="S14" s="1409"/>
      <c r="T14" s="1418"/>
      <c r="U14" s="1418"/>
      <c r="V14" s="1418"/>
      <c r="W14" s="1418"/>
      <c r="X14" s="1418"/>
      <c r="Y14" s="1427"/>
      <c r="Z14" s="1409"/>
      <c r="AA14" s="1418"/>
      <c r="AB14" s="1418"/>
      <c r="AC14" s="1418"/>
      <c r="AD14" s="1418"/>
      <c r="AE14" s="1418"/>
      <c r="AF14" s="1442"/>
      <c r="AG14" s="1450"/>
      <c r="AH14" s="1458"/>
      <c r="AI14" s="1463"/>
      <c r="AJ14" s="1469"/>
    </row>
    <row r="15" spans="1:36" ht="18" customHeight="1">
      <c r="A15" s="1374"/>
      <c r="B15" s="1386"/>
      <c r="C15" s="1393"/>
      <c r="D15" s="1400"/>
      <c r="E15" s="1409"/>
      <c r="F15" s="1418"/>
      <c r="G15" s="1418"/>
      <c r="H15" s="1418"/>
      <c r="I15" s="1418"/>
      <c r="J15" s="1418"/>
      <c r="K15" s="1427"/>
      <c r="L15" s="1409"/>
      <c r="M15" s="1418"/>
      <c r="N15" s="1418"/>
      <c r="O15" s="1418"/>
      <c r="P15" s="1418"/>
      <c r="Q15" s="1418"/>
      <c r="R15" s="1427"/>
      <c r="S15" s="1409"/>
      <c r="T15" s="1418"/>
      <c r="U15" s="1418"/>
      <c r="V15" s="1418"/>
      <c r="W15" s="1418"/>
      <c r="X15" s="1418"/>
      <c r="Y15" s="1427"/>
      <c r="Z15" s="1409"/>
      <c r="AA15" s="1418"/>
      <c r="AB15" s="1418"/>
      <c r="AC15" s="1418"/>
      <c r="AD15" s="1418"/>
      <c r="AE15" s="1418"/>
      <c r="AF15" s="1442"/>
      <c r="AG15" s="1450"/>
      <c r="AH15" s="1458"/>
      <c r="AI15" s="1463"/>
      <c r="AJ15" s="1469"/>
    </row>
    <row r="16" spans="1:36" ht="18" customHeight="1">
      <c r="A16" s="1374"/>
      <c r="B16" s="1386"/>
      <c r="C16" s="1393"/>
      <c r="D16" s="1400"/>
      <c r="E16" s="1409"/>
      <c r="F16" s="1418"/>
      <c r="G16" s="1418"/>
      <c r="H16" s="1418"/>
      <c r="I16" s="1418"/>
      <c r="J16" s="1418"/>
      <c r="K16" s="1427"/>
      <c r="L16" s="1409"/>
      <c r="M16" s="1418"/>
      <c r="N16" s="1418"/>
      <c r="O16" s="1418"/>
      <c r="P16" s="1418"/>
      <c r="Q16" s="1418"/>
      <c r="R16" s="1427"/>
      <c r="S16" s="1409"/>
      <c r="T16" s="1418"/>
      <c r="U16" s="1418"/>
      <c r="V16" s="1418"/>
      <c r="W16" s="1418"/>
      <c r="X16" s="1418"/>
      <c r="Y16" s="1427"/>
      <c r="Z16" s="1409"/>
      <c r="AA16" s="1418"/>
      <c r="AB16" s="1418"/>
      <c r="AC16" s="1418"/>
      <c r="AD16" s="1418"/>
      <c r="AE16" s="1418"/>
      <c r="AF16" s="1442"/>
      <c r="AG16" s="1450"/>
      <c r="AH16" s="1458"/>
      <c r="AI16" s="1463"/>
      <c r="AJ16" s="1469"/>
    </row>
    <row r="17" spans="1:36" ht="18" customHeight="1">
      <c r="A17" s="1374"/>
      <c r="B17" s="1386"/>
      <c r="C17" s="1393"/>
      <c r="D17" s="1400"/>
      <c r="E17" s="1409"/>
      <c r="F17" s="1418"/>
      <c r="G17" s="1418"/>
      <c r="H17" s="1418"/>
      <c r="I17" s="1418"/>
      <c r="J17" s="1418"/>
      <c r="K17" s="1427"/>
      <c r="L17" s="1409"/>
      <c r="M17" s="1418"/>
      <c r="N17" s="1418"/>
      <c r="O17" s="1418"/>
      <c r="P17" s="1418"/>
      <c r="Q17" s="1418"/>
      <c r="R17" s="1427"/>
      <c r="S17" s="1409"/>
      <c r="T17" s="1418"/>
      <c r="U17" s="1418"/>
      <c r="V17" s="1418"/>
      <c r="W17" s="1418"/>
      <c r="X17" s="1418"/>
      <c r="Y17" s="1427"/>
      <c r="Z17" s="1409"/>
      <c r="AA17" s="1418"/>
      <c r="AB17" s="1418"/>
      <c r="AC17" s="1418"/>
      <c r="AD17" s="1418"/>
      <c r="AE17" s="1418"/>
      <c r="AF17" s="1443"/>
      <c r="AG17" s="1450"/>
      <c r="AH17" s="1458"/>
      <c r="AI17" s="1463"/>
      <c r="AJ17" s="1470"/>
    </row>
    <row r="18" spans="1:36" ht="18" customHeight="1">
      <c r="A18" s="1375"/>
      <c r="B18" s="1387"/>
      <c r="C18" s="1394"/>
      <c r="D18" s="1401"/>
      <c r="E18" s="1411"/>
      <c r="F18" s="1419"/>
      <c r="G18" s="1419"/>
      <c r="H18" s="1419"/>
      <c r="I18" s="1419"/>
      <c r="J18" s="1419"/>
      <c r="K18" s="1428"/>
      <c r="L18" s="1411"/>
      <c r="M18" s="1419"/>
      <c r="N18" s="1419"/>
      <c r="O18" s="1419"/>
      <c r="P18" s="1419"/>
      <c r="Q18" s="1419"/>
      <c r="R18" s="1428"/>
      <c r="S18" s="1411"/>
      <c r="T18" s="1419"/>
      <c r="U18" s="1419"/>
      <c r="V18" s="1419"/>
      <c r="W18" s="1419"/>
      <c r="X18" s="1419"/>
      <c r="Y18" s="1428"/>
      <c r="Z18" s="1411"/>
      <c r="AA18" s="1419"/>
      <c r="AB18" s="1419"/>
      <c r="AC18" s="1419"/>
      <c r="AD18" s="1419"/>
      <c r="AE18" s="1419"/>
      <c r="AF18" s="1444"/>
      <c r="AG18" s="1451"/>
      <c r="AH18" s="1459"/>
      <c r="AI18" s="1464"/>
      <c r="AJ18" s="1471"/>
    </row>
    <row r="19" spans="1:36" ht="13.5" customHeight="1">
      <c r="A19" s="1376" t="s">
        <v>254</v>
      </c>
      <c r="B19" s="1380" t="s">
        <v>955</v>
      </c>
      <c r="C19" s="1380" t="s">
        <v>989</v>
      </c>
      <c r="D19" s="1368"/>
      <c r="E19" s="1412"/>
      <c r="F19" s="1412"/>
      <c r="G19" s="1412"/>
      <c r="H19" s="1412"/>
      <c r="I19" s="1412"/>
      <c r="J19" s="1412"/>
      <c r="K19" s="1412"/>
      <c r="L19" s="1412"/>
      <c r="M19" s="1412"/>
      <c r="O19" s="1412"/>
      <c r="P19" s="1412"/>
      <c r="Q19" s="1412"/>
      <c r="R19" s="1412"/>
      <c r="S19" s="1412"/>
      <c r="T19" s="1412"/>
      <c r="U19" s="1412"/>
      <c r="V19" s="1412"/>
      <c r="W19" s="1412"/>
      <c r="X19" s="1412"/>
      <c r="Y19" s="1412"/>
      <c r="Z19" s="1412"/>
      <c r="AA19" s="1412"/>
      <c r="AB19" s="1412"/>
      <c r="AC19" s="1412"/>
      <c r="AD19" s="1412"/>
      <c r="AE19" s="1412"/>
      <c r="AF19" s="1412"/>
      <c r="AG19" s="1452"/>
      <c r="AH19" s="1452"/>
      <c r="AI19" s="1452"/>
      <c r="AJ19" s="1472"/>
    </row>
    <row r="20" spans="1:36" ht="16.5" customHeight="1">
      <c r="A20" s="1377"/>
      <c r="B20" s="1388"/>
      <c r="C20" s="484"/>
      <c r="D20" s="1402" t="s">
        <v>266</v>
      </c>
      <c r="E20" s="1402"/>
      <c r="F20" s="1402"/>
      <c r="G20" s="1402" t="s">
        <v>1287</v>
      </c>
      <c r="H20" s="1402"/>
      <c r="I20" s="1402"/>
      <c r="J20" s="1402"/>
      <c r="M20" s="1412"/>
      <c r="N20" s="1368"/>
      <c r="O20" s="1412"/>
      <c r="Q20" s="1412"/>
      <c r="R20" s="1412"/>
      <c r="S20" s="1412"/>
      <c r="T20" s="1412"/>
      <c r="U20" s="1412"/>
      <c r="V20" s="1412"/>
      <c r="W20" s="1412"/>
      <c r="X20" s="1412"/>
      <c r="Y20" s="1412"/>
      <c r="Z20" s="1412"/>
      <c r="AA20" s="1412"/>
      <c r="AB20" s="1412"/>
      <c r="AD20" s="1412"/>
      <c r="AE20" s="1412"/>
      <c r="AF20" s="1412"/>
      <c r="AG20" s="1452"/>
      <c r="AH20" s="1452"/>
      <c r="AI20" s="1452"/>
      <c r="AJ20" s="1472"/>
    </row>
    <row r="21" spans="1:36" ht="16.5" customHeight="1">
      <c r="A21" s="1376"/>
      <c r="B21" s="1388"/>
      <c r="C21" s="484" t="s">
        <v>1235</v>
      </c>
      <c r="D21" s="1403"/>
      <c r="E21" s="1403"/>
      <c r="F21" s="1403"/>
      <c r="G21" s="1402"/>
      <c r="H21" s="1402"/>
      <c r="I21" s="1402"/>
      <c r="J21" s="1402"/>
      <c r="M21" s="1412"/>
      <c r="N21" s="1368"/>
      <c r="O21" s="1412"/>
      <c r="Q21" s="1412"/>
      <c r="R21" s="1412"/>
      <c r="S21" s="1412"/>
      <c r="T21" s="1412"/>
      <c r="U21" s="1412"/>
      <c r="V21" s="1412"/>
      <c r="W21" s="1412"/>
      <c r="X21" s="1412"/>
      <c r="Y21" s="1412"/>
      <c r="Z21" s="1412"/>
      <c r="AA21" s="1412"/>
      <c r="AB21" s="1412"/>
      <c r="AC21" s="1412"/>
      <c r="AD21" s="1412"/>
      <c r="AE21" s="1412"/>
      <c r="AF21" s="1412"/>
      <c r="AG21" s="1452"/>
      <c r="AH21" s="1452"/>
      <c r="AI21" s="1452"/>
      <c r="AJ21" s="1472"/>
    </row>
    <row r="22" spans="1:36" ht="16.5" customHeight="1">
      <c r="A22" s="1378"/>
      <c r="B22" s="1388"/>
      <c r="C22" s="484" t="s">
        <v>1281</v>
      </c>
      <c r="D22" s="1403"/>
      <c r="E22" s="1403"/>
      <c r="F22" s="1403"/>
      <c r="G22" s="1402"/>
      <c r="H22" s="1402"/>
      <c r="I22" s="1402"/>
      <c r="J22" s="1402"/>
      <c r="K22" s="1412"/>
      <c r="L22" s="1412"/>
      <c r="M22" s="1412"/>
      <c r="N22" s="1368"/>
      <c r="O22" s="1412"/>
      <c r="Q22" s="1412"/>
      <c r="R22" s="1412"/>
      <c r="S22" s="1412"/>
      <c r="T22" s="1412"/>
      <c r="U22" s="1412"/>
      <c r="V22" s="1412"/>
      <c r="W22" s="1412"/>
      <c r="X22" s="1412"/>
      <c r="Y22" s="1412"/>
      <c r="Z22" s="1412"/>
      <c r="AA22" s="1412"/>
      <c r="AB22" s="1412"/>
      <c r="AC22" s="1368"/>
      <c r="AD22" s="1412"/>
      <c r="AE22" s="1412"/>
      <c r="AF22" s="1412"/>
      <c r="AG22" s="1452"/>
      <c r="AH22" s="1452"/>
      <c r="AI22" s="1452"/>
      <c r="AJ22" s="1472"/>
    </row>
    <row r="23" spans="1:36" ht="16.5" customHeight="1">
      <c r="A23" s="1378"/>
      <c r="B23" s="1388"/>
      <c r="C23" s="484" t="s">
        <v>1282</v>
      </c>
      <c r="D23" s="1403"/>
      <c r="E23" s="1403"/>
      <c r="F23" s="1403"/>
      <c r="G23" s="1402"/>
      <c r="H23" s="1402"/>
      <c r="I23" s="1402"/>
      <c r="J23" s="1402"/>
      <c r="K23" s="1412"/>
      <c r="L23" s="1412"/>
      <c r="M23" s="1429"/>
      <c r="N23" s="1429"/>
      <c r="O23" s="1429"/>
      <c r="P23" s="1429"/>
      <c r="Q23" s="1429"/>
      <c r="R23" s="1429"/>
      <c r="S23" s="1429"/>
      <c r="T23" s="1429"/>
      <c r="U23" s="1429"/>
      <c r="V23" s="1429"/>
      <c r="W23" s="1429"/>
      <c r="X23" s="1429"/>
      <c r="Y23" s="1429"/>
      <c r="Z23" s="1429"/>
      <c r="AA23" s="1412"/>
      <c r="AB23" s="1412"/>
      <c r="AC23" s="1368"/>
      <c r="AD23" s="1412"/>
      <c r="AE23" s="1412"/>
      <c r="AF23" s="1412"/>
      <c r="AG23" s="1452"/>
      <c r="AH23" s="1452"/>
      <c r="AI23" s="1452"/>
      <c r="AJ23" s="1472"/>
    </row>
    <row r="24" spans="1:36" ht="16.5" customHeight="1">
      <c r="A24" s="1378"/>
      <c r="B24" s="1388"/>
      <c r="C24" s="484" t="s">
        <v>1283</v>
      </c>
      <c r="D24" s="1403"/>
      <c r="E24" s="1403"/>
      <c r="F24" s="1403"/>
      <c r="G24" s="1402"/>
      <c r="H24" s="1402"/>
      <c r="I24" s="1402"/>
      <c r="J24" s="1402"/>
      <c r="K24" s="1412"/>
      <c r="L24" s="1412"/>
      <c r="M24" s="1430" t="s">
        <v>1290</v>
      </c>
      <c r="N24" s="1430"/>
      <c r="O24" s="1430"/>
      <c r="P24" s="1430"/>
      <c r="Q24" s="1430"/>
      <c r="R24" s="1433" t="s">
        <v>1292</v>
      </c>
      <c r="S24" s="1434"/>
      <c r="T24" s="1434"/>
      <c r="U24" s="1434"/>
      <c r="V24" s="1434"/>
      <c r="W24" s="1434"/>
      <c r="X24" s="1434"/>
      <c r="Y24" s="1434"/>
      <c r="Z24" s="1436"/>
      <c r="AA24" s="1412"/>
      <c r="AB24" s="1412"/>
      <c r="AC24" s="1412"/>
      <c r="AD24" s="1412"/>
      <c r="AE24" s="1412"/>
      <c r="AF24" s="1412"/>
      <c r="AG24" s="1452"/>
      <c r="AH24" s="1452"/>
      <c r="AI24" s="1452"/>
      <c r="AJ24" s="1472"/>
    </row>
    <row r="25" spans="1:36" ht="16.5" customHeight="1">
      <c r="A25" s="1379"/>
      <c r="B25" s="1389"/>
      <c r="C25" s="1389"/>
      <c r="D25" s="1389"/>
      <c r="E25" s="1413"/>
      <c r="F25" s="1413"/>
      <c r="G25" s="1413"/>
      <c r="H25" s="1413"/>
      <c r="I25" s="1413"/>
      <c r="J25" s="1413"/>
      <c r="K25" s="1413"/>
      <c r="L25" s="1413"/>
      <c r="M25" s="1413"/>
      <c r="N25" s="1413"/>
      <c r="O25" s="1413"/>
      <c r="P25" s="1389"/>
      <c r="Q25" s="1413"/>
      <c r="R25" s="1413"/>
      <c r="S25" s="1413"/>
      <c r="T25" s="1413"/>
      <c r="U25" s="1413"/>
      <c r="V25" s="1413"/>
      <c r="W25" s="1413"/>
      <c r="X25" s="1413"/>
      <c r="Y25" s="1413"/>
      <c r="Z25" s="1413"/>
      <c r="AA25" s="1413"/>
      <c r="AB25" s="1413"/>
      <c r="AC25" s="1413"/>
      <c r="AD25" s="1413"/>
      <c r="AE25" s="1413"/>
      <c r="AF25" s="1413"/>
      <c r="AG25" s="1453"/>
      <c r="AH25" s="1453"/>
      <c r="AI25" s="1453"/>
      <c r="AJ25" s="1473"/>
    </row>
    <row r="26" spans="1:36" ht="16.5" customHeight="1">
      <c r="A26" s="1380" t="s">
        <v>1269</v>
      </c>
      <c r="B26" s="1368"/>
      <c r="C26" s="1368"/>
      <c r="D26" s="1368"/>
      <c r="E26" s="1412"/>
      <c r="F26" s="1412"/>
      <c r="G26" s="1412"/>
      <c r="H26" s="1412"/>
      <c r="I26" s="1412"/>
      <c r="J26" s="1412"/>
      <c r="K26" s="1412"/>
      <c r="L26" s="1412"/>
      <c r="M26" s="1412"/>
      <c r="N26" s="1412"/>
      <c r="O26" s="1412"/>
      <c r="P26" s="1368"/>
      <c r="Q26" s="1412"/>
      <c r="R26" s="1412"/>
      <c r="S26" s="1412"/>
      <c r="T26" s="1412"/>
      <c r="U26" s="1412"/>
      <c r="V26" s="1412"/>
      <c r="W26" s="1412"/>
      <c r="X26" s="1412"/>
      <c r="Y26" s="1412"/>
      <c r="Z26" s="1412"/>
      <c r="AA26" s="1412"/>
      <c r="AB26" s="1412"/>
      <c r="AC26" s="1412"/>
      <c r="AD26" s="1412"/>
      <c r="AE26" s="1412"/>
      <c r="AF26" s="1412"/>
      <c r="AG26" s="1452"/>
      <c r="AH26" s="1452"/>
      <c r="AI26" s="1452"/>
      <c r="AJ26" s="1452"/>
    </row>
    <row r="27" spans="1:36" ht="16.5" customHeight="1">
      <c r="A27" s="1368" t="s">
        <v>1271</v>
      </c>
      <c r="B27" s="1368"/>
      <c r="C27" s="1368"/>
      <c r="D27" s="1368"/>
      <c r="E27" s="1390"/>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row>
    <row r="28" spans="1:36" ht="16.5" customHeight="1">
      <c r="A28" s="1368" t="s">
        <v>1272</v>
      </c>
      <c r="B28" s="1368"/>
      <c r="C28" s="1368"/>
      <c r="D28" s="1368"/>
      <c r="E28" s="1390"/>
      <c r="F28" s="1390"/>
      <c r="G28" s="1390"/>
      <c r="H28" s="1390"/>
      <c r="I28" s="1390"/>
      <c r="J28" s="1390"/>
      <c r="K28" s="1390"/>
      <c r="L28" s="1390"/>
      <c r="M28" s="1390"/>
      <c r="N28" s="1390"/>
      <c r="O28" s="1390"/>
      <c r="P28" s="1390"/>
      <c r="Q28" s="1390"/>
      <c r="R28" s="1390"/>
      <c r="S28" s="1390"/>
      <c r="T28" s="1368"/>
      <c r="U28" s="1368"/>
      <c r="V28" s="1368"/>
      <c r="W28" s="1368"/>
      <c r="X28" s="1368"/>
      <c r="Y28" s="1368"/>
      <c r="Z28" s="1368"/>
      <c r="AA28" s="1368"/>
      <c r="AB28" s="1368"/>
      <c r="AC28" s="1368"/>
      <c r="AD28" s="1368"/>
      <c r="AE28" s="1368"/>
      <c r="AF28" s="1368"/>
      <c r="AG28" s="1368"/>
      <c r="AH28" s="1368"/>
      <c r="AI28" s="1368"/>
      <c r="AJ28" s="1368"/>
    </row>
    <row r="29" spans="1:36" ht="16.5" customHeight="1">
      <c r="A29" s="1368" t="s">
        <v>507</v>
      </c>
      <c r="B29" s="1368"/>
      <c r="C29" s="1368"/>
      <c r="D29" s="1368"/>
      <c r="E29" s="1390"/>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row>
    <row r="30" spans="1:36" ht="16.5" customHeight="1">
      <c r="A30" s="1368" t="s">
        <v>1273</v>
      </c>
      <c r="B30" s="1390"/>
      <c r="C30" s="1390"/>
      <c r="D30" s="1390"/>
      <c r="E30" s="1390"/>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row>
    <row r="31" spans="1:36" ht="16.5" customHeight="1">
      <c r="A31" s="1368" t="s">
        <v>136</v>
      </c>
      <c r="B31" s="1368"/>
      <c r="C31" s="1368"/>
      <c r="D31" s="1368"/>
      <c r="E31" s="1390"/>
      <c r="F31" s="1390"/>
      <c r="G31" s="1390"/>
      <c r="H31" s="1390"/>
      <c r="I31" s="1390"/>
      <c r="J31" s="1390"/>
      <c r="K31" s="1390"/>
      <c r="L31" s="1390"/>
      <c r="M31" s="1390"/>
      <c r="N31" s="1390"/>
      <c r="O31" s="1390"/>
      <c r="P31" s="1390"/>
      <c r="Q31" s="1390"/>
      <c r="R31" s="1390"/>
      <c r="S31" s="1390"/>
      <c r="T31" s="1368"/>
      <c r="U31" s="1368"/>
      <c r="V31" s="1368"/>
      <c r="W31" s="1368"/>
      <c r="X31" s="1368"/>
      <c r="Y31" s="1368"/>
      <c r="Z31" s="1368"/>
      <c r="AA31" s="1368"/>
      <c r="AB31" s="1368"/>
      <c r="AC31" s="1368"/>
      <c r="AD31" s="1368"/>
      <c r="AE31" s="1368"/>
      <c r="AF31" s="1368"/>
      <c r="AG31" s="1368"/>
      <c r="AH31" s="1368"/>
      <c r="AI31" s="1368"/>
      <c r="AJ31" s="1368"/>
    </row>
    <row r="32" spans="1:36" ht="16.5" customHeight="1">
      <c r="A32" s="1368" t="s">
        <v>852</v>
      </c>
      <c r="B32" s="1368"/>
      <c r="C32" s="1368"/>
      <c r="D32" s="1368"/>
      <c r="E32" s="1390"/>
      <c r="F32" s="1390"/>
      <c r="G32" s="1390"/>
      <c r="H32" s="1390"/>
      <c r="I32" s="1390"/>
      <c r="J32" s="1390"/>
      <c r="K32" s="1390"/>
      <c r="L32" s="1390"/>
      <c r="M32" s="1390"/>
      <c r="N32" s="1390"/>
      <c r="O32" s="1390"/>
      <c r="P32" s="1390"/>
      <c r="Q32" s="1390"/>
      <c r="R32" s="1390"/>
      <c r="S32" s="1390"/>
      <c r="T32" s="1368"/>
      <c r="U32" s="1368"/>
      <c r="V32" s="1368"/>
      <c r="W32" s="1368"/>
      <c r="X32" s="1368"/>
      <c r="Y32" s="1368"/>
      <c r="Z32" s="1368"/>
      <c r="AA32" s="1368"/>
      <c r="AB32" s="1368"/>
      <c r="AC32" s="1368"/>
      <c r="AD32" s="1368"/>
      <c r="AE32" s="1368"/>
      <c r="AF32" s="1368"/>
      <c r="AG32" s="1368"/>
      <c r="AH32" s="1368"/>
      <c r="AI32" s="1368"/>
      <c r="AJ32" s="1368"/>
    </row>
    <row r="33" spans="1:36" ht="16.5" customHeight="1">
      <c r="A33" s="1368" t="s">
        <v>1274</v>
      </c>
      <c r="B33" s="1368"/>
      <c r="C33" s="1368"/>
      <c r="D33" s="1368"/>
      <c r="E33" s="1390"/>
      <c r="F33" s="1390"/>
      <c r="G33" s="1390"/>
      <c r="H33" s="1390"/>
      <c r="I33" s="1390"/>
      <c r="J33" s="1390"/>
      <c r="K33" s="1390"/>
      <c r="L33" s="1390"/>
      <c r="M33" s="1390"/>
      <c r="N33" s="1390"/>
      <c r="O33" s="1390"/>
      <c r="P33" s="1390"/>
      <c r="Q33" s="1390"/>
      <c r="R33" s="1390"/>
      <c r="S33" s="1390"/>
      <c r="T33" s="1368"/>
      <c r="U33" s="1368"/>
      <c r="V33" s="1368"/>
      <c r="W33" s="1368"/>
      <c r="X33" s="1368"/>
      <c r="Y33" s="1368"/>
      <c r="Z33" s="1368"/>
      <c r="AA33" s="1368"/>
      <c r="AB33" s="1368"/>
      <c r="AC33" s="1368"/>
      <c r="AD33" s="1368"/>
      <c r="AE33" s="1368"/>
      <c r="AF33" s="1368"/>
      <c r="AG33" s="1368"/>
      <c r="AH33" s="1368"/>
      <c r="AI33" s="1368"/>
      <c r="AJ33" s="1368"/>
    </row>
    <row r="34" spans="1:36" ht="16.5" customHeight="1">
      <c r="A34" s="1368" t="s">
        <v>1276</v>
      </c>
      <c r="B34" s="1368"/>
      <c r="C34" s="1368"/>
      <c r="D34" s="1368"/>
      <c r="E34" s="1390"/>
      <c r="F34" s="1368"/>
      <c r="G34" s="1368"/>
      <c r="H34" s="1368"/>
      <c r="I34" s="1368"/>
      <c r="J34" s="1368"/>
      <c r="K34" s="1368"/>
      <c r="L34" s="1368"/>
      <c r="M34" s="1368"/>
      <c r="N34" s="1368"/>
      <c r="O34" s="1368"/>
      <c r="P34" s="1368"/>
      <c r="Q34" s="1368"/>
      <c r="R34" s="1368"/>
      <c r="S34" s="1368"/>
      <c r="T34" s="1368"/>
      <c r="U34" s="1368"/>
      <c r="V34" s="1368"/>
      <c r="W34" s="1368"/>
      <c r="X34" s="1368"/>
      <c r="Y34" s="1368"/>
      <c r="Z34" s="1368"/>
      <c r="AA34" s="1368"/>
      <c r="AB34" s="1368"/>
      <c r="AC34" s="1368"/>
      <c r="AD34" s="1368"/>
      <c r="AE34" s="1368"/>
      <c r="AF34" s="1368"/>
      <c r="AG34" s="1368"/>
      <c r="AH34" s="1368"/>
      <c r="AI34" s="1368"/>
      <c r="AJ34" s="1368"/>
    </row>
    <row r="35" spans="1:36" ht="16.5" customHeight="1">
      <c r="A35" s="1368" t="s">
        <v>1277</v>
      </c>
      <c r="B35" s="1368"/>
      <c r="C35" s="1368"/>
      <c r="D35" s="1368"/>
      <c r="E35" s="1390"/>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E35" s="1368"/>
      <c r="AF35" s="1368"/>
      <c r="AG35" s="1368"/>
      <c r="AH35" s="1368"/>
      <c r="AI35" s="1368"/>
      <c r="AJ35" s="1368"/>
    </row>
    <row r="36" spans="1:36" ht="16.5" customHeight="1">
      <c r="A36" s="1368" t="s">
        <v>1278</v>
      </c>
      <c r="B36" s="1368"/>
      <c r="C36" s="1368"/>
      <c r="D36" s="1368"/>
      <c r="E36" s="1390"/>
      <c r="F36" s="1368"/>
      <c r="G36" s="1368"/>
      <c r="H36" s="1368"/>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row>
    <row r="37" spans="1:36" ht="16.5" customHeight="1">
      <c r="A37" s="1368" t="s">
        <v>990</v>
      </c>
      <c r="B37" s="1368"/>
      <c r="C37" s="1368"/>
      <c r="D37" s="1368"/>
      <c r="E37" s="1390"/>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row>
    <row r="38" spans="1:36" ht="16.5" customHeight="1">
      <c r="A38" s="1368" t="s">
        <v>89</v>
      </c>
      <c r="B38" s="1390"/>
      <c r="C38" s="1390"/>
      <c r="D38" s="1390"/>
      <c r="E38" s="1390"/>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row>
  </sheetData>
  <mergeCells count="24">
    <mergeCell ref="O2:T2"/>
    <mergeCell ref="U2:Y2"/>
    <mergeCell ref="E4:K4"/>
    <mergeCell ref="L4:R4"/>
    <mergeCell ref="S4:Y4"/>
    <mergeCell ref="Z4:AF4"/>
    <mergeCell ref="AG4:AI4"/>
    <mergeCell ref="D20:F20"/>
    <mergeCell ref="G20:J20"/>
    <mergeCell ref="D21:F21"/>
    <mergeCell ref="G21:J21"/>
    <mergeCell ref="D22:F22"/>
    <mergeCell ref="G22:J22"/>
    <mergeCell ref="D23:F23"/>
    <mergeCell ref="G23:J23"/>
    <mergeCell ref="D24:F24"/>
    <mergeCell ref="G24:J24"/>
    <mergeCell ref="M24:Q24"/>
    <mergeCell ref="R24:Z24"/>
    <mergeCell ref="A4:A6"/>
    <mergeCell ref="B4:B6"/>
    <mergeCell ref="C4:C6"/>
    <mergeCell ref="D4:D5"/>
    <mergeCell ref="AJ4:AJ6"/>
  </mergeCells>
  <phoneticPr fontId="7"/>
  <pageMargins left="0.51" right="0.19685039370078736" top="0.47244094488188976" bottom="0" header="0.55118110236220474" footer="0.19685039370078736"/>
  <pageSetup paperSize="9" scale="85"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37</vt:i4>
      </vt:variant>
    </vt:vector>
  </HeadingPairs>
  <TitlesOfParts>
    <vt:vector size="37" baseType="lpstr">
      <vt:lpstr>はじめに</vt:lpstr>
      <vt:lpstr>（別紙１）届出書</vt:lpstr>
      <vt:lpstr>（別紙２）体制一覧</vt:lpstr>
      <vt:lpstr>別紙3</vt:lpstr>
      <vt:lpstr>別紙4</vt:lpstr>
      <vt:lpstr>別紙5</vt:lpstr>
      <vt:lpstr>別紙5-1</vt:lpstr>
      <vt:lpstr>別紙5-2</vt:lpstr>
      <vt:lpstr>別紙5-3</vt:lpstr>
      <vt:lpstr>別紙6</vt:lpstr>
      <vt:lpstr>別紙7</vt:lpstr>
      <vt:lpstr>別紙7-1</vt:lpstr>
      <vt:lpstr>別紙8</vt:lpstr>
      <vt:lpstr>別紙9</vt:lpstr>
      <vt:lpstr>別紙10</vt:lpstr>
      <vt:lpstr>別紙11</vt:lpstr>
      <vt:lpstr>別紙12</vt:lpstr>
      <vt:lpstr>別紙13</vt:lpstr>
      <vt:lpstr>別紙14</vt:lpstr>
      <vt:lpstr>別紙15</vt:lpstr>
      <vt:lpstr>別紙16</vt:lpstr>
      <vt:lpstr>別紙17</vt:lpstr>
      <vt:lpstr>別紙18</vt:lpstr>
      <vt:lpstr>別紙19</vt:lpstr>
      <vt:lpstr>別紙20</vt:lpstr>
      <vt:lpstr>別紙22</vt:lpstr>
      <vt:lpstr>別紙23</vt:lpstr>
      <vt:lpstr>別紙24</vt:lpstr>
      <vt:lpstr>別紙24-1　サービス提供体制強化加算に関する計算書</vt:lpstr>
      <vt:lpstr>別紙24-2　サービス提供体制強化加算に関する勤続年数</vt:lpstr>
      <vt:lpstr>（参考様式21）記入方法</vt:lpstr>
      <vt:lpstr>参考様式21</vt:lpstr>
      <vt:lpstr>シフト記号表（従来型・ユニット型共通）</vt:lpstr>
      <vt:lpstr>参考様式21関係　プルダウン・リスト</vt:lpstr>
      <vt:lpstr>【記載例】参考様式21</vt:lpstr>
      <vt:lpstr>【記載例】シフト記号表（勤務時間帯）</vt:lpstr>
      <vt:lpstr>参考様式21　【旧)勤務形態一覧表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下坂　佳世</cp:lastModifiedBy>
  <cp:lastPrinted>2021-04-19T08:06:07Z</cp:lastPrinted>
  <dcterms:created xsi:type="dcterms:W3CDTF">2022-03-30T06:31:47Z</dcterms:created>
  <dcterms:modified xsi:type="dcterms:W3CDTF">2024-04-11T01:03:50Z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2024-04-11T01:03:50Z</vt:filetime>
  </property>
</Properties>
</file>