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862" activeTab="2"/>
  </bookViews>
  <sheets>
    <sheet name="はじめに" sheetId="13" r:id="rId1"/>
    <sheet name="別紙１" sheetId="9" r:id="rId2"/>
    <sheet name="別紙２（体制一覧）" sheetId="1" r:id="rId3"/>
    <sheet name="別紙3" sheetId="4" r:id="rId4"/>
    <sheet name="別紙４" sheetId="3" r:id="rId5"/>
    <sheet name="別紙５" sheetId="12" r:id="rId6"/>
    <sheet name="別紙５-1　サービス提供体制強化加算に関する計算書" sheetId="8" r:id="rId7"/>
    <sheet name="別紙５-2　サービス提供体制強化加算に関する勤続年数" sheetId="25" r:id="rId8"/>
    <sheet name="記入方法　参考様式６" sheetId="2" r:id="rId9"/>
    <sheet name="参考様式６" sheetId="5" r:id="rId10"/>
    <sheet name="シフト記号表（勤務時間帯）" sheetId="6" r:id="rId11"/>
    <sheet name="【記載例】通所型サービス" sheetId="7" r:id="rId12"/>
    <sheet name="【記載例】シフト記号表（勤務時間帯）" sheetId="10" r:id="rId13"/>
    <sheet name="プルダウン・リスト" sheetId="11" r:id="rId14"/>
    <sheet name="参考様式６　【旧】勤務形態一覧表（通所）" sheetId="14" r:id="rId15"/>
    <sheet name="参考様式６　【旧】勤務形態一覧表（通所）記入例" sheetId="15" r:id="rId16"/>
  </sheets>
  <definedNames>
    <definedName name="機能訓練指導員">#REF!</definedName>
    <definedName name="機能訓練指導員" localSheetId="13">'プルダウン・リスト'!$G$13:$G$25</definedName>
    <definedName name="職種">#REF!</definedName>
    <definedName name="職種" localSheetId="11">'プルダウン・リスト'!$C$12:$L$12</definedName>
    <definedName name="【記載例】シフト記号">#REF!</definedName>
    <definedName name="【記載例】シフト記号" localSheetId="11">'【記載例】シフト記号表（勤務時間帯）'!$C$6:$C$35</definedName>
    <definedName name="【記載例】シフト記号" localSheetId="12">'【記載例】シフト記号表（勤務時間帯）'!$C$6:$C$35</definedName>
    <definedName name="職種" localSheetId="13">'プルダウン・リスト'!$C$12:$L$12</definedName>
    <definedName name="管理者">#REF!</definedName>
    <definedName name="管理者" localSheetId="13">'プルダウン・リスト'!$C$13:$C$25</definedName>
    <definedName name="生活相談員">#REF!</definedName>
    <definedName name="生活相談員" localSheetId="13">'プルダウン・リスト'!$D$13:$D$25</definedName>
    <definedName name="看護職員">#REF!</definedName>
    <definedName name="看護職員" localSheetId="13">'プルダウン・リスト'!$E$13:$E$25</definedName>
    <definedName name="職種" localSheetId="9">'プルダウン・リスト'!$C$12:$L$12</definedName>
    <definedName name="【記載例】シフト記号" localSheetId="10">'シフト記号表（勤務時間帯）'!$C$6:$C$35</definedName>
    <definedName name="シフト記号表">#REF!</definedName>
    <definedName name="シフト記号表" localSheetId="10">'シフト記号表（勤務時間帯）'!$C$6:$C$35</definedName>
    <definedName name="介護職員">#REF!</definedName>
    <definedName name="介護職員" localSheetId="13">'プルダウン・リスト'!$F$13:$F$25</definedName>
    <definedName name="シフト記号表" localSheetId="9">'シフト記号表（勤務時間帯）'!$C$6:$C$35</definedName>
    <definedName name="_xlnm.Print_Area" localSheetId="2">'別紙２（体制一覧）'!$A$1:$AF$77</definedName>
    <definedName name="Z_918D9391_3166_42FD_8CCC_73DDA136E9AD_.wvu.PrintArea" localSheetId="2" hidden="1">'別紙２（体制一覧）'!$A$1:$AF$77</definedName>
    <definedName name="_xlnm.Print_Area" localSheetId="8">'記入方法　参考様式６'!$B$1:$P$85</definedName>
    <definedName name="_xlnm.Print_Area" localSheetId="4">別紙４!$A$1:$Y$41</definedName>
    <definedName name="_xlnm.Print_Area" localSheetId="3">別紙3!$A$1:$O$24</definedName>
    <definedName name="_xlnm.Print_Area" localSheetId="9">参考様式６!$A$1:$BF$71</definedName>
    <definedName name="_xlnm.Print_Titles" localSheetId="9">参考様式６!$1:$21</definedName>
    <definedName name="_xlnm.Print_Area" localSheetId="11">'【記載例】通所型サービス'!$A$1:$BF$71</definedName>
    <definedName name="_xlnm.Print_Area" localSheetId="6">'別紙５-1　サービス提供体制強化加算に関する計算書'!$A$1:$H$32</definedName>
    <definedName name="_xlnm.Print_Area" localSheetId="1">別紙１!$A$1:$AO$65</definedName>
    <definedName name="_xlnm.Print_Area" localSheetId="5">別紙５!$A$1:$AE$46</definedName>
    <definedName name="_xlnm.Print_Area" localSheetId="0">はじめに!$A$1:$G$37</definedName>
    <definedName name="_xlnm.Print_Titles" localSheetId="0">はじめに!$5:$5</definedName>
    <definedName name="_xlnm.Print_Area" localSheetId="14">'参考様式６　【旧】勤務形態一覧表（通所）'!$A$1:$AH$35</definedName>
    <definedName name="_xlnm.Print_Area" localSheetId="15">'参考様式６　【旧】勤務形態一覧表（通所）記入例'!$A$1:$AH$40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<sst xmlns="http://schemas.openxmlformats.org/spreadsheetml/2006/main" xmlns:r="http://schemas.openxmlformats.org/officeDocument/2006/relationships" count="628" uniqueCount="628">
  <si>
    <t>　　3　「法人所轄庁」欄は、申請者が認可法人である場合に、その主務官庁の名称を記載してください。</t>
  </si>
  <si>
    <t>受付番号</t>
  </si>
  <si>
    <t>年</t>
    <rPh sb="0" eb="1">
      <t>ネン</t>
    </rPh>
    <phoneticPr fontId="7"/>
  </si>
  <si>
    <t>割引率</t>
  </si>
  <si>
    <t>このことについて、関係書類を添えて以下のとおり届け出ます。</t>
  </si>
  <si>
    <t>言語聴覚士
歯科衛生士</t>
  </si>
  <si>
    <t>生活相談員</t>
    <rPh sb="0" eb="2">
      <t>セイカツ</t>
    </rPh>
    <rPh sb="2" eb="5">
      <t>ソウダンイン</t>
    </rPh>
    <phoneticPr fontId="31"/>
  </si>
  <si>
    <t>※水色のセルに入力してください。</t>
    <rPh sb="1" eb="3">
      <t>みずいろ</t>
    </rPh>
    <rPh sb="7" eb="9">
      <t>にゅうりょく</t>
    </rPh>
    <phoneticPr fontId="7" type="Hiragana"/>
  </si>
  <si>
    <t>２　該当</t>
  </si>
  <si>
    <t>□</t>
  </si>
  <si>
    <t>所在地</t>
  </si>
  <si>
    <t>事 業 所 番 号</t>
    <rPh sb="0" eb="1">
      <t>コト</t>
    </rPh>
    <rPh sb="2" eb="3">
      <t>ゴウ</t>
    </rPh>
    <rPh sb="4" eb="5">
      <t>ショ</t>
    </rPh>
    <rPh sb="6" eb="7">
      <t>バン</t>
    </rPh>
    <rPh sb="8" eb="9">
      <t>ゴウ</t>
    </rPh>
    <phoneticPr fontId="7"/>
  </si>
  <si>
    <t>電話番号</t>
  </si>
  <si>
    <t>b</t>
  </si>
  <si>
    <t>7月</t>
  </si>
  <si>
    <t>令和</t>
    <rPh sb="0" eb="2">
      <t>レイワ</t>
    </rPh>
    <phoneticPr fontId="31"/>
  </si>
  <si>
    <t>割引をする場合</t>
    <rPh sb="0" eb="2">
      <t>ワリビキ</t>
    </rPh>
    <rPh sb="5" eb="7">
      <t>バアイ</t>
    </rPh>
    <phoneticPr fontId="7"/>
  </si>
  <si>
    <t>(1)</t>
  </si>
  <si>
    <t>特別地域加算</t>
    <rPh sb="0" eb="2">
      <t>トクベツ</t>
    </rPh>
    <rPh sb="2" eb="4">
      <t>チイキ</t>
    </rPh>
    <rPh sb="4" eb="6">
      <t>カサン</t>
    </rPh>
    <phoneticPr fontId="57"/>
  </si>
  <si>
    <t>通所型サービス（独自・定額）</t>
    <rPh sb="11" eb="13">
      <t>テイガク</t>
    </rPh>
    <phoneticPr fontId="7"/>
  </si>
  <si>
    <t>FAX番号</t>
  </si>
  <si>
    <t>①に占める③の割合が25％以上</t>
    <rPh sb="2" eb="3">
      <t>シ</t>
    </rPh>
    <rPh sb="7" eb="9">
      <t>ワリアイ</t>
    </rPh>
    <rPh sb="13" eb="15">
      <t>イジョウ</t>
    </rPh>
    <phoneticPr fontId="7"/>
  </si>
  <si>
    <t>主たる事業所の所在地以外の場所で一部実施する場合の出張所等の所在地</t>
  </si>
  <si>
    <t>令和　　　年　　　月　　　日</t>
  </si>
  <si>
    <t>フリガナ</t>
  </si>
  <si>
    <t>連 絡 先</t>
  </si>
  <si>
    <t xml:space="preserve">(5) 当該サービス提供単位のサービス提供時間 </t>
    <rPh sb="4" eb="6">
      <t>トウガイ</t>
    </rPh>
    <rPh sb="10" eb="12">
      <t>テイキョウ</t>
    </rPh>
    <rPh sb="12" eb="14">
      <t>タンイ</t>
    </rPh>
    <rPh sb="19" eb="21">
      <t>テイキョウ</t>
    </rPh>
    <rPh sb="21" eb="23">
      <t>ジカン</t>
    </rPh>
    <phoneticPr fontId="31"/>
  </si>
  <si>
    <t>職名</t>
  </si>
  <si>
    <t>氏名</t>
  </si>
  <si>
    <t>管理者の住所</t>
  </si>
  <si>
    <t>※２</t>
  </si>
  <si>
    <t>通所型サービス（独自）</t>
    <rPh sb="0" eb="2">
      <t>ツウショ</t>
    </rPh>
    <phoneticPr fontId="7"/>
  </si>
  <si>
    <t>a</t>
  </si>
  <si>
    <t>異動（予定）</t>
  </si>
  <si>
    <t xml:space="preserve">（例） 10％ </t>
  </si>
  <si>
    <t>生活機能向上連携加算</t>
  </si>
  <si>
    <t>2変更</t>
  </si>
  <si>
    <t>m</t>
  </si>
  <si>
    <t>事業所・施設名</t>
    <rPh sb="0" eb="3">
      <t>ジギョウショ</t>
    </rPh>
    <rPh sb="4" eb="6">
      <t>シセツ</t>
    </rPh>
    <rPh sb="6" eb="7">
      <t>メイ</t>
    </rPh>
    <phoneticPr fontId="7"/>
  </si>
  <si>
    <t>２　適用開始年月日</t>
  </si>
  <si>
    <t>1月</t>
    <rPh sb="1" eb="2">
      <t>がつ</t>
    </rPh>
    <phoneticPr fontId="7" type="Hiragana"/>
  </si>
  <si>
    <t>C</t>
  </si>
  <si>
    <t>訪問型サービス（独自）</t>
  </si>
  <si>
    <t>サービス提供体制強化加算に関する届出書（別紙５）</t>
    <rPh sb="4" eb="6">
      <t>テイキョウ</t>
    </rPh>
    <rPh sb="6" eb="8">
      <t>タイセイ</t>
    </rPh>
    <rPh sb="8" eb="10">
      <t>キョウカ</t>
    </rPh>
    <rPh sb="10" eb="12">
      <t>カサン</t>
    </rPh>
    <rPh sb="13" eb="14">
      <t>カン</t>
    </rPh>
    <rPh sb="16" eb="19">
      <t>トドケデショ</t>
    </rPh>
    <rPh sb="20" eb="22">
      <t>ベッシ</t>
    </rPh>
    <phoneticPr fontId="7"/>
  </si>
  <si>
    <t>栄養ケア計画書等様式</t>
    <rPh sb="0" eb="2">
      <t>エイヨウ</t>
    </rPh>
    <rPh sb="4" eb="6">
      <t>ケイカク</t>
    </rPh>
    <rPh sb="6" eb="7">
      <t>ショ</t>
    </rPh>
    <rPh sb="7" eb="8">
      <t>トウ</t>
    </rPh>
    <rPh sb="8" eb="10">
      <t>ヨウシキ</t>
    </rPh>
    <phoneticPr fontId="7"/>
  </si>
  <si>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1"/>
  </si>
  <si>
    <t>栄養改善体制に関する届出書（別紙４）</t>
    <rPh sb="0" eb="2">
      <t>エイヨウ</t>
    </rPh>
    <rPh sb="2" eb="4">
      <t>カイゼン</t>
    </rPh>
    <rPh sb="4" eb="6">
      <t>タイセイ</t>
    </rPh>
    <rPh sb="7" eb="8">
      <t>カン</t>
    </rPh>
    <rPh sb="10" eb="13">
      <t>トドケデショ</t>
    </rPh>
    <rPh sb="14" eb="16">
      <t>ベッシ</t>
    </rPh>
    <phoneticPr fontId="7"/>
  </si>
  <si>
    <t>（別紙１）</t>
    <rPh sb="1" eb="3">
      <t>ベッシ</t>
    </rPh>
    <phoneticPr fontId="7"/>
  </si>
  <si>
    <t>別添のとおり</t>
  </si>
  <si>
    <t>４週</t>
  </si>
  <si>
    <t>2　異 動 区 分</t>
    <rPh sb="2" eb="3">
      <t>イ</t>
    </rPh>
    <rPh sb="4" eb="5">
      <t>ドウ</t>
    </rPh>
    <rPh sb="6" eb="7">
      <t>ク</t>
    </rPh>
    <rPh sb="8" eb="9">
      <t>ブン</t>
    </rPh>
    <phoneticPr fontId="7"/>
  </si>
  <si>
    <t>12月</t>
  </si>
  <si>
    <t>令和</t>
    <rPh sb="0" eb="2">
      <t>レイワ</t>
    </rPh>
    <phoneticPr fontId="7"/>
  </si>
  <si>
    <t>機能訓練指導員</t>
    <rPh sb="0" eb="2">
      <t>キノウ</t>
    </rPh>
    <rPh sb="2" eb="4">
      <t>クンレン</t>
    </rPh>
    <rPh sb="4" eb="6">
      <t>シドウ</t>
    </rPh>
    <rPh sb="6" eb="7">
      <t>イン</t>
    </rPh>
    <phoneticPr fontId="7"/>
  </si>
  <si>
    <t>本チェック表</t>
    <rPh sb="0" eb="1">
      <t>ホン</t>
    </rPh>
    <rPh sb="5" eb="6">
      <t>オモテ</t>
    </rPh>
    <phoneticPr fontId="7"/>
  </si>
  <si>
    <t>４</t>
  </si>
  <si>
    <t>サービス提供体制強化加算</t>
    <rPh sb="4" eb="6">
      <t>テイキョウ</t>
    </rPh>
    <rPh sb="6" eb="8">
      <t>タイセイ</t>
    </rPh>
    <rPh sb="8" eb="10">
      <t>キョウカ</t>
    </rPh>
    <rPh sb="10" eb="12">
      <t>カサン</t>
    </rPh>
    <phoneticPr fontId="7"/>
  </si>
  <si>
    <t>【自治体の皆様へ】</t>
    <rPh sb="1" eb="4">
      <t>ジチタイ</t>
    </rPh>
    <rPh sb="5" eb="7">
      <t>ミナサマ</t>
    </rPh>
    <phoneticPr fontId="31"/>
  </si>
  <si>
    <t>そ　 　　の　 　　他　　 　該　　 　当　　 　す 　　　る 　　　体 　　　制 　　　等</t>
  </si>
  <si>
    <t>　　（例）毎日　午後２時から午後４時まで</t>
  </si>
  <si>
    <t>科学的介護推進体制加算</t>
    <rPh sb="0" eb="3">
      <t>カガクテキ</t>
    </rPh>
    <rPh sb="3" eb="5">
      <t>カイゴ</t>
    </rPh>
    <rPh sb="5" eb="7">
      <t>スイシン</t>
    </rPh>
    <rPh sb="7" eb="9">
      <t>タイセイ</t>
    </rPh>
    <rPh sb="9" eb="11">
      <t>カサン</t>
    </rPh>
    <phoneticPr fontId="7"/>
  </si>
  <si>
    <t>e</t>
  </si>
  <si>
    <t>・</t>
  </si>
  <si>
    <t>※</t>
  </si>
  <si>
    <t xml:space="preserve">％ </t>
  </si>
  <si>
    <t>勤務時間</t>
    <rPh sb="0" eb="2">
      <t>キンム</t>
    </rPh>
    <rPh sb="2" eb="4">
      <t>ジカン</t>
    </rPh>
    <phoneticPr fontId="31"/>
  </si>
  <si>
    <t>x</t>
  </si>
  <si>
    <t>　　6　「異動項目」欄には、(別紙1-4)「介護予防・日常生活支援総合事業費算定に係る体制等状況一覧表」に掲げる項目</t>
  </si>
  <si>
    <t>職員の欠員による減算の状況</t>
  </si>
  <si>
    <t>○口腔機能向上体制の届出内容</t>
    <rPh sb="1" eb="3">
      <t>コウクウ</t>
    </rPh>
    <rPh sb="3" eb="5">
      <t>キノウ</t>
    </rPh>
    <rPh sb="5" eb="7">
      <t>コウジョウ</t>
    </rPh>
    <rPh sb="7" eb="9">
      <t>タイセイ</t>
    </rPh>
    <rPh sb="10" eb="12">
      <t>トドケデ</t>
    </rPh>
    <rPh sb="12" eb="14">
      <t>ナイヨウ</t>
    </rPh>
    <phoneticPr fontId="7"/>
  </si>
  <si>
    <t>栄養アセスメント・栄養改善体制</t>
    <rPh sb="0" eb="2">
      <t>エイヨウ</t>
    </rPh>
    <rPh sb="11" eb="13">
      <t>カイゼン</t>
    </rPh>
    <rPh sb="13" eb="15">
      <t>タイセイ</t>
    </rPh>
    <phoneticPr fontId="7"/>
  </si>
  <si>
    <t>言語聴覚士</t>
    <rPh sb="0" eb="2">
      <t>ゲンゴ</t>
    </rPh>
    <rPh sb="2" eb="5">
      <t>チョウカクシ</t>
    </rPh>
    <phoneticPr fontId="3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</si>
  <si>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1"/>
  </si>
  <si>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7"/>
  </si>
  <si>
    <t>（注）常勤・非常勤の区分について</t>
    <rPh sb="1" eb="2">
      <t>チュウ</t>
    </rPh>
    <rPh sb="3" eb="5">
      <t>ジョウキン</t>
    </rPh>
    <rPh sb="6" eb="9">
      <t>ヒジョウキン</t>
    </rPh>
    <rPh sb="10" eb="12">
      <t>クブン</t>
    </rPh>
    <phoneticPr fontId="31"/>
  </si>
  <si>
    <t>②</t>
  </si>
  <si>
    <t>　F列・・・「介護職員」</t>
    <rPh sb="2" eb="3">
      <t>レツ</t>
    </rPh>
    <rPh sb="7" eb="9">
      <t>カイゴ</t>
    </rPh>
    <rPh sb="9" eb="11">
      <t>ショクイン</t>
    </rPh>
    <phoneticPr fontId="31"/>
  </si>
  <si>
    <t>　　　　雇用（予定）証明書を提出してください。</t>
  </si>
  <si>
    <t>１　割引率等</t>
  </si>
  <si>
    <t>t</t>
  </si>
  <si>
    <t>２ あり</t>
  </si>
  <si>
    <t>口腔連携強化加算</t>
    <rPh sb="0" eb="4">
      <t>コウクウレンケイ</t>
    </rPh>
    <rPh sb="4" eb="6">
      <t>キョウカ</t>
    </rPh>
    <rPh sb="6" eb="8">
      <t>カサン</t>
    </rPh>
    <phoneticPr fontId="7"/>
  </si>
  <si>
    <t>栄養アセスメント・栄養改善体制</t>
  </si>
  <si>
    <t>事業所番号</t>
    <rPh sb="0" eb="3">
      <t>ジギョウショ</t>
    </rPh>
    <rPh sb="3" eb="5">
      <t>バンゴウ</t>
    </rPh>
    <phoneticPr fontId="7"/>
  </si>
  <si>
    <t>若年性認知症利用者受入加算</t>
    <rPh sb="0" eb="3">
      <t>ジャクネンセイ</t>
    </rPh>
    <rPh sb="3" eb="6">
      <t>ニンチショウ</t>
    </rPh>
    <rPh sb="6" eb="9">
      <t>リヨウシャ</t>
    </rPh>
    <rPh sb="9" eb="11">
      <t>ウケイレ</t>
    </rPh>
    <rPh sb="11" eb="13">
      <t>カサン</t>
    </rPh>
    <phoneticPr fontId="7"/>
  </si>
  <si>
    <t>Ｂ 加算Ⅴ(１)</t>
  </si>
  <si>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7" eb="28">
      <t>ネン</t>
    </rPh>
    <rPh sb="33" eb="34">
      <t>ガツ</t>
    </rPh>
    <rPh sb="34" eb="35">
      <t>ブン</t>
    </rPh>
    <phoneticPr fontId="7"/>
  </si>
  <si>
    <t>介護予防・日常生活支援総合事業費算定に係る体制等に関する届出書＜指定事業者用＞</t>
  </si>
  <si>
    <t>サービス種類</t>
    <rPh sb="4" eb="6">
      <t>しゅるい</t>
    </rPh>
    <phoneticPr fontId="7" type="Hiragana"/>
  </si>
  <si>
    <t>指定事業者による介護予防・日常生活支援総合事業費の割引に係る割引率の設定について</t>
  </si>
  <si>
    <t>令和</t>
    <rPh sb="0" eb="2">
      <t>れいわ</t>
    </rPh>
    <phoneticPr fontId="7" type="Hiragana"/>
  </si>
  <si>
    <t>＊</t>
  </si>
  <si>
    <t>時間/月</t>
    <rPh sb="0" eb="2">
      <t>ジカン</t>
    </rPh>
    <rPh sb="3" eb="4">
      <t>ツキ</t>
    </rPh>
    <phoneticPr fontId="31"/>
  </si>
  <si>
    <t>※３</t>
  </si>
  <si>
    <t>２ 加算Ⅱ</t>
  </si>
  <si>
    <t>栄養アセスメント・栄養改善体制に関する届出書</t>
  </si>
  <si>
    <t>事業所番号</t>
  </si>
  <si>
    <t>０</t>
  </si>
  <si>
    <t>若年性認知症利用者（入所者・患者）受入加算に関する届出書</t>
    <rPh sb="0" eb="2">
      <t>ジャクネン</t>
    </rPh>
    <rPh sb="2" eb="3">
      <t>セイ</t>
    </rPh>
    <rPh sb="3" eb="6">
      <t>ニンチショウ</t>
    </rPh>
    <rPh sb="6" eb="9">
      <t>リヨウシャ</t>
    </rPh>
    <rPh sb="10" eb="13">
      <t>ニュウショシャ</t>
    </rPh>
    <rPh sb="14" eb="16">
      <t>カンジャ</t>
    </rPh>
    <rPh sb="17" eb="19">
      <t>ウケイレ</t>
    </rPh>
    <rPh sb="19" eb="21">
      <t>カサン</t>
    </rPh>
    <rPh sb="22" eb="23">
      <t>カン</t>
    </rPh>
    <rPh sb="25" eb="27">
      <t>トドケデ</t>
    </rPh>
    <rPh sb="27" eb="28">
      <t>ショ</t>
    </rPh>
    <phoneticPr fontId="7"/>
  </si>
  <si>
    <t>業務従事年月数</t>
    <rPh sb="0" eb="2">
      <t>ぎょうむ</t>
    </rPh>
    <rPh sb="2" eb="4">
      <t>じゅうじ</t>
    </rPh>
    <rPh sb="4" eb="5">
      <t>ねん</t>
    </rPh>
    <rPh sb="5" eb="6">
      <t>つき</t>
    </rPh>
    <rPh sb="6" eb="7">
      <t>すう</t>
    </rPh>
    <phoneticPr fontId="7" type="Hiragana"/>
  </si>
  <si>
    <t>月</t>
  </si>
  <si>
    <t>１ なし</t>
  </si>
  <si>
    <t>介護予防通所介護相当サービス各加算の要件確認表</t>
    <rPh sb="14" eb="15">
      <t>かく</t>
    </rPh>
    <rPh sb="15" eb="17">
      <t>かさん</t>
    </rPh>
    <rPh sb="18" eb="20">
      <t>ようけん</t>
    </rPh>
    <rPh sb="20" eb="22">
      <t>かくにん</t>
    </rPh>
    <rPh sb="22" eb="23">
      <t>ひょう</t>
    </rPh>
    <phoneticPr fontId="7" type="Hiragana"/>
  </si>
  <si>
    <t>自由記載欄</t>
    <rPh sb="0" eb="2">
      <t>ジユウ</t>
    </rPh>
    <rPh sb="2" eb="4">
      <t>キサイ</t>
    </rPh>
    <rPh sb="4" eb="5">
      <t>ラン</t>
    </rPh>
    <phoneticPr fontId="31"/>
  </si>
  <si>
    <t>8月</t>
  </si>
  <si>
    <t>訪問型サービス（独自・定額）</t>
    <rPh sb="11" eb="13">
      <t>テイガク</t>
    </rPh>
    <phoneticPr fontId="7"/>
  </si>
  <si>
    <t>合計（通算）</t>
    <rPh sb="0" eb="2">
      <t>ごうけい</t>
    </rPh>
    <rPh sb="3" eb="5">
      <t>つうさん</t>
    </rPh>
    <phoneticPr fontId="7" type="Hiragana"/>
  </si>
  <si>
    <t>特別養護老人ホーム●●</t>
    <rPh sb="0" eb="2">
      <t>とくべつ</t>
    </rPh>
    <rPh sb="2" eb="4">
      <t>ようご</t>
    </rPh>
    <rPh sb="4" eb="6">
      <t>ろうじん</t>
    </rPh>
    <phoneticPr fontId="7" type="Hiragana"/>
  </si>
  <si>
    <t>ー</t>
  </si>
  <si>
    <t>サ　ー　ビ　ス　種　類</t>
    <rPh sb="8" eb="9">
      <t>タネ</t>
    </rPh>
    <rPh sb="10" eb="11">
      <t>タグイ</t>
    </rPh>
    <phoneticPr fontId="7"/>
  </si>
  <si>
    <t>h</t>
  </si>
  <si>
    <t>サービスの種類</t>
  </si>
  <si>
    <t>生活機能向上グループ活動加算</t>
    <rPh sb="0" eb="2">
      <t>セイカツ</t>
    </rPh>
    <rPh sb="2" eb="4">
      <t>キノウ</t>
    </rPh>
    <rPh sb="4" eb="6">
      <t>コウジョウ</t>
    </rPh>
    <rPh sb="10" eb="12">
      <t>カツドウ</t>
    </rPh>
    <rPh sb="12" eb="14">
      <t>カサン</t>
    </rPh>
    <phoneticPr fontId="7"/>
  </si>
  <si>
    <t>適用条件</t>
  </si>
  <si>
    <t>１．サービス種別</t>
    <rPh sb="6" eb="8">
      <t>シュベツ</t>
    </rPh>
    <phoneticPr fontId="31"/>
  </si>
  <si>
    <t>1　事 業 所 名</t>
  </si>
  <si>
    <t>・勤続年数7年（または10年）以上である職員</t>
    <rPh sb="1" eb="3">
      <t>きんぞく</t>
    </rPh>
    <rPh sb="3" eb="5">
      <t>ねんすう</t>
    </rPh>
    <rPh sb="6" eb="7">
      <t>とし</t>
    </rPh>
    <rPh sb="13" eb="14">
      <t>ねん</t>
    </rPh>
    <rPh sb="15" eb="17">
      <t>いじょう</t>
    </rPh>
    <rPh sb="20" eb="22">
      <t>しょくいん</t>
    </rPh>
    <phoneticPr fontId="7" type="Hiragana"/>
  </si>
  <si>
    <t>高齢者虐待防止措置実施の有無</t>
    <rPh sb="0" eb="3">
      <t>コウレイシャ</t>
    </rPh>
    <rPh sb="3" eb="7">
      <t>ギャク</t>
    </rPh>
    <rPh sb="7" eb="9">
      <t>ソチ</t>
    </rPh>
    <rPh sb="9" eb="11">
      <t>ジッシ</t>
    </rPh>
    <rPh sb="12" eb="14">
      <t>ウム</t>
    </rPh>
    <phoneticPr fontId="7"/>
  </si>
  <si>
    <t>単位目</t>
    <rPh sb="0" eb="2">
      <t>タンイ</t>
    </rPh>
    <rPh sb="2" eb="3">
      <t>メ</t>
    </rPh>
    <phoneticPr fontId="31"/>
  </si>
  <si>
    <t>No</t>
  </si>
  <si>
    <t>①</t>
  </si>
  <si>
    <t>(</t>
  </si>
  <si>
    <t>人</t>
    <rPh sb="0" eb="1">
      <t>ニン</t>
    </rPh>
    <phoneticPr fontId="7"/>
  </si>
  <si>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</si>
  <si>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7"/>
  </si>
  <si>
    <t>3 サービス提供体制強化加算（Ⅲ）</t>
    <rPh sb="6" eb="8">
      <t>テイキョウ</t>
    </rPh>
    <rPh sb="8" eb="10">
      <t>タイセイ</t>
    </rPh>
    <rPh sb="10" eb="12">
      <t>キョウカ</t>
    </rPh>
    <rPh sb="12" eb="14">
      <t>カサン</t>
    </rPh>
    <phoneticPr fontId="7"/>
  </si>
  <si>
    <t>　　備考　　「適用条件」欄には、当該割引率が適用される時間帯、曜日、日時について具体的に記載してください。</t>
  </si>
  <si>
    <t>i</t>
  </si>
  <si>
    <t>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</si>
  <si>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</si>
  <si>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Ｌ 加算Ⅴ(１０)</t>
  </si>
  <si>
    <t>・常勤である職員</t>
    <rPh sb="1" eb="3">
      <t>じょうきん</t>
    </rPh>
    <rPh sb="6" eb="8">
      <t>しょくいん</t>
    </rPh>
    <phoneticPr fontId="7" type="Hiragana"/>
  </si>
  <si>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1"/>
  </si>
  <si>
    <t>代表者職氏名</t>
  </si>
  <si>
    <t>特記事項</t>
  </si>
  <si>
    <t>４ 加算Ⅱ</t>
  </si>
  <si>
    <t>自主点検したもの（チェック済）を提出すること。</t>
    <rPh sb="0" eb="2">
      <t>ジシュ</t>
    </rPh>
    <rPh sb="2" eb="4">
      <t>テンケン</t>
    </rPh>
    <rPh sb="13" eb="14">
      <t>ズ</t>
    </rPh>
    <rPh sb="16" eb="18">
      <t>テイシュツ</t>
    </rPh>
    <phoneticPr fontId="7"/>
  </si>
  <si>
    <t>人員配置区分</t>
  </si>
  <si>
    <t>　　６　サービス提供単位ごとに行われるサービスについて、複数単位実施する場合は各単位ごとに分けて記載すること。</t>
    <rPh sb="8" eb="10">
      <t>テイキョウ</t>
    </rPh>
    <rPh sb="10" eb="12">
      <t>タンイ</t>
    </rPh>
    <rPh sb="15" eb="16">
      <t>オコナ</t>
    </rPh>
    <rPh sb="28" eb="30">
      <t>フクスウ</t>
    </rPh>
    <rPh sb="30" eb="32">
      <t>タンイ</t>
    </rPh>
    <rPh sb="32" eb="34">
      <t>ジッシ</t>
    </rPh>
    <rPh sb="36" eb="38">
      <t>バアイ</t>
    </rPh>
    <rPh sb="39" eb="42">
      <t>カクタンイ</t>
    </rPh>
    <rPh sb="45" eb="46">
      <t>ワ</t>
    </rPh>
    <rPh sb="48" eb="50">
      <t>キサイ</t>
    </rPh>
    <phoneticPr fontId="7"/>
  </si>
  <si>
    <t>加算の種類</t>
    <rPh sb="0" eb="2">
      <t>かさん</t>
    </rPh>
    <rPh sb="3" eb="5">
      <t>しゅるい</t>
    </rPh>
    <phoneticPr fontId="7" type="Hiragana"/>
  </si>
  <si>
    <t>　　市町村長</t>
  </si>
  <si>
    <t>月</t>
    <rPh sb="0" eb="1">
      <t>がつ</t>
    </rPh>
    <phoneticPr fontId="7" type="Hiragana"/>
  </si>
  <si>
    <t>事業所名</t>
    <rPh sb="3" eb="4">
      <t>めい</t>
    </rPh>
    <phoneticPr fontId="7" type="Hiragana"/>
  </si>
  <si>
    <t>①に占める②の割合が50％以上</t>
    <rPh sb="2" eb="3">
      <t>シ</t>
    </rPh>
    <rPh sb="7" eb="9">
      <t>ワリアイ</t>
    </rPh>
    <rPh sb="13" eb="15">
      <t>イジョウ</t>
    </rPh>
    <phoneticPr fontId="7"/>
  </si>
  <si>
    <t>Ｊ 加算Ⅴ(８)</t>
  </si>
  <si>
    <t>秋田　＊＊</t>
    <rPh sb="0" eb="2">
      <t>アキタ</t>
    </rPh>
    <phoneticPr fontId="7"/>
  </si>
  <si>
    <t>介護予防通所介護相当サービス</t>
    <rPh sb="0" eb="2">
      <t>カイゴ</t>
    </rPh>
    <rPh sb="2" eb="4">
      <t>ヨボウ</t>
    </rPh>
    <rPh sb="4" eb="6">
      <t>ツウショ</t>
    </rPh>
    <rPh sb="6" eb="8">
      <t>カイゴ</t>
    </rPh>
    <rPh sb="8" eb="10">
      <t>ソウトウ</t>
    </rPh>
    <phoneticPr fontId="7"/>
  </si>
  <si>
    <t>通所介護事業所　〇〇デイサービス</t>
    <rPh sb="0" eb="2">
      <t>つうしょ</t>
    </rPh>
    <rPh sb="2" eb="4">
      <t>かいご</t>
    </rPh>
    <rPh sb="4" eb="7">
      <t>じぎょうしょ</t>
    </rPh>
    <phoneticPr fontId="7" type="Hiragana"/>
  </si>
  <si>
    <t>③</t>
  </si>
  <si>
    <t>9月</t>
  </si>
  <si>
    <t>10月</t>
  </si>
  <si>
    <t>(郵便番号</t>
  </si>
  <si>
    <t>備考　１　この表は、事業所所在地以外の場所で一部事業を実施する出張所等がある場合について記載することとし、複数出張所等を有する場合は出張所ごとに提出してください。</t>
  </si>
  <si>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1"/>
  </si>
  <si>
    <t>　E列・・・「看護職員」</t>
    <rPh sb="2" eb="3">
      <t>レツ</t>
    </rPh>
    <rPh sb="7" eb="9">
      <t>カンゴ</t>
    </rPh>
    <rPh sb="9" eb="11">
      <t>ショクイン</t>
    </rPh>
    <phoneticPr fontId="31"/>
  </si>
  <si>
    <t>2月</t>
    <rPh sb="1" eb="2">
      <t>がつ</t>
    </rPh>
    <phoneticPr fontId="7" type="Hiragana"/>
  </si>
  <si>
    <t>サービス種別（</t>
    <rPh sb="4" eb="6">
      <t>シュベツ</t>
    </rPh>
    <phoneticPr fontId="31"/>
  </si>
  <si>
    <t>３ 介護職員</t>
    <rPh sb="2" eb="4">
      <t>カイゴ</t>
    </rPh>
    <rPh sb="4" eb="6">
      <t>ショクイン</t>
    </rPh>
    <phoneticPr fontId="7"/>
  </si>
  <si>
    <t>口腔機能向上体制に関する届出書（別紙４）</t>
    <rPh sb="0" eb="2">
      <t>コウコウ</t>
    </rPh>
    <rPh sb="2" eb="4">
      <t>キノウ</t>
    </rPh>
    <rPh sb="4" eb="6">
      <t>コウジョウ</t>
    </rPh>
    <rPh sb="6" eb="8">
      <t>タイセイ</t>
    </rPh>
    <rPh sb="9" eb="10">
      <t>カン</t>
    </rPh>
    <rPh sb="12" eb="15">
      <t>トドケデショ</t>
    </rPh>
    <rPh sb="16" eb="18">
      <t>ベッシ</t>
    </rPh>
    <phoneticPr fontId="7"/>
  </si>
  <si>
    <t>①のうち勤続年数７年以上の者の総数（常勤換算）</t>
  </si>
  <si>
    <t>）</t>
  </si>
  <si>
    <t>(8)
資格</t>
    <rPh sb="4" eb="6">
      <t>シカク</t>
    </rPh>
    <phoneticPr fontId="31"/>
  </si>
  <si>
    <t>　　サービス提供体制強化加算に関する勤続年数証明書</t>
    <rPh sb="18" eb="20">
      <t>きんぞく</t>
    </rPh>
    <rPh sb="20" eb="22">
      <t>ねんすう</t>
    </rPh>
    <rPh sb="22" eb="24">
      <t>しょうめい</t>
    </rPh>
    <phoneticPr fontId="7" type="Hiragana"/>
  </si>
  <si>
    <t>・・・プルダウンから選択して入力する必要がある箇所です。</t>
    <rPh sb="10" eb="12">
      <t>センタク</t>
    </rPh>
    <rPh sb="14" eb="16">
      <t>ニュウリョク</t>
    </rPh>
    <rPh sb="18" eb="20">
      <t>ヒツヨウ</t>
    </rPh>
    <rPh sb="23" eb="25">
      <t>カショ</t>
    </rPh>
    <phoneticPr fontId="31"/>
  </si>
  <si>
    <t>生活機能向上連携加算に関する届出書</t>
  </si>
  <si>
    <t>勤続年数は、同一法人内のみの勤続年数になります、他法人での勤続年数は含みません。</t>
    <rPh sb="0" eb="2">
      <t>きんぞく</t>
    </rPh>
    <rPh sb="2" eb="4">
      <t>ねんすう</t>
    </rPh>
    <rPh sb="6" eb="8">
      <t>どういつ</t>
    </rPh>
    <rPh sb="8" eb="10">
      <t>ほうじん</t>
    </rPh>
    <rPh sb="10" eb="11">
      <t>ない</t>
    </rPh>
    <rPh sb="14" eb="16">
      <t>きんぞく</t>
    </rPh>
    <rPh sb="16" eb="18">
      <t>ねんすう</t>
    </rPh>
    <rPh sb="24" eb="25">
      <t>た</t>
    </rPh>
    <rPh sb="25" eb="27">
      <t>ほうじん</t>
    </rPh>
    <rPh sb="29" eb="31">
      <t>きんぞく</t>
    </rPh>
    <rPh sb="31" eb="33">
      <t>ねんすう</t>
    </rPh>
    <rPh sb="34" eb="35">
      <t>ふく</t>
    </rPh>
    <phoneticPr fontId="7" type="Hiragana"/>
  </si>
  <si>
    <t>介護予防・日常生活支援総合事業費算定に係る体制等状況一覧表＜別紙２＞</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30" eb="32">
      <t>ベッシ</t>
    </rPh>
    <phoneticPr fontId="7"/>
  </si>
  <si>
    <t>准看護師</t>
    <rPh sb="0" eb="4">
      <t>ジュンカンゴシ</t>
    </rPh>
    <phoneticPr fontId="31"/>
  </si>
  <si>
    <t>通所型サービス（独自）</t>
  </si>
  <si>
    <t>筑後　太郎</t>
    <rPh sb="0" eb="2">
      <t>ちくご</t>
    </rPh>
    <rPh sb="3" eb="5">
      <t>たろう</t>
    </rPh>
    <phoneticPr fontId="7" type="Hiragana"/>
  </si>
  <si>
    <t>4週目</t>
    <rPh sb="1" eb="2">
      <t>シュウ</t>
    </rPh>
    <rPh sb="2" eb="3">
      <t>メ</t>
    </rPh>
    <phoneticPr fontId="31"/>
  </si>
  <si>
    <t>業務継続計画策定の有無</t>
    <rPh sb="0" eb="2">
      <t>ギョウム</t>
    </rPh>
    <rPh sb="2" eb="6">
      <t>ケイゾ</t>
    </rPh>
    <rPh sb="6" eb="8">
      <t>サクテイ</t>
    </rPh>
    <rPh sb="9" eb="11">
      <t>ウム</t>
    </rPh>
    <phoneticPr fontId="7"/>
  </si>
  <si>
    <t>社会福祉主事任用資格</t>
  </si>
  <si>
    <t>６ 加算Ⅲ</t>
  </si>
  <si>
    <t>証明書が複数枚にわたる場合は、適宜コピーして使用すること。</t>
  </si>
  <si>
    <t>2　変更</t>
  </si>
  <si>
    <t>　　7　「特記事項」欄には、異動の状況について具体的に記載してください。</t>
  </si>
  <si>
    <t>11月</t>
  </si>
  <si>
    <t>①に占める②の割合が30％以上</t>
    <rPh sb="2" eb="3">
      <t>シ</t>
    </rPh>
    <rPh sb="7" eb="9">
      <t>ワリアイ</t>
    </rPh>
    <rPh sb="13" eb="15">
      <t>イジョウ</t>
    </rPh>
    <phoneticPr fontId="7"/>
  </si>
  <si>
    <t>年</t>
    <rPh sb="0" eb="1">
      <t>ねん</t>
    </rPh>
    <phoneticPr fontId="7" type="Hiragana"/>
  </si>
  <si>
    <t>　　４　当該事業所、施設に係る組織体制図を添付してください。他事業と職員の兼務がある場合は兼務する職種のわかる組織体制図を添付してください。</t>
    <rPh sb="4" eb="6">
      <t>トウガイ</t>
    </rPh>
    <rPh sb="6" eb="9">
      <t>ジギョウショ</t>
    </rPh>
    <rPh sb="10" eb="12">
      <t>シセツ</t>
    </rPh>
    <rPh sb="13" eb="14">
      <t>カカ</t>
    </rPh>
    <rPh sb="15" eb="17">
      <t>ソシキ</t>
    </rPh>
    <rPh sb="17" eb="19">
      <t>タイセイ</t>
    </rPh>
    <rPh sb="19" eb="20">
      <t>ズ</t>
    </rPh>
    <rPh sb="21" eb="23">
      <t>テンプ</t>
    </rPh>
    <rPh sb="30" eb="31">
      <t>ホカ</t>
    </rPh>
    <rPh sb="31" eb="33">
      <t>ジギョウ</t>
    </rPh>
    <rPh sb="34" eb="36">
      <t>ショクイン</t>
    </rPh>
    <rPh sb="37" eb="39">
      <t>ケンム</t>
    </rPh>
    <rPh sb="42" eb="44">
      <t>バアイ</t>
    </rPh>
    <rPh sb="45" eb="47">
      <t>ケンム</t>
    </rPh>
    <rPh sb="49" eb="51">
      <t>ショクシュ</t>
    </rPh>
    <rPh sb="55" eb="57">
      <t>ソシキ</t>
    </rPh>
    <rPh sb="57" eb="59">
      <t>タイセイ</t>
    </rPh>
    <rPh sb="59" eb="60">
      <t>ズ</t>
    </rPh>
    <rPh sb="61" eb="63">
      <t>テンプ</t>
    </rPh>
    <phoneticPr fontId="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</si>
  <si>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1"/>
  </si>
  <si>
    <t>変　更　後</t>
    <rPh sb="4" eb="5">
      <t>ゴ</t>
    </rPh>
    <phoneticPr fontId="7"/>
  </si>
  <si>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31"/>
  </si>
  <si>
    <t>(※変更の場合)</t>
    <rPh sb="2" eb="4">
      <t>ヘンコウ</t>
    </rPh>
    <rPh sb="5" eb="7">
      <t>バアイ</t>
    </rPh>
    <phoneticPr fontId="7"/>
  </si>
  <si>
    <t>名　　称</t>
  </si>
  <si>
    <t>　　　「株式会社」「有限会社」等の別を記入してください。</t>
  </si>
  <si>
    <t>（別紙５）</t>
    <rPh sb="1" eb="3">
      <t>ベッシ</t>
    </rPh>
    <phoneticPr fontId="7"/>
  </si>
  <si>
    <t>関係書類</t>
  </si>
  <si>
    <t>介護職員</t>
    <rPh sb="0" eb="2">
      <t>かいご</t>
    </rPh>
    <rPh sb="2" eb="4">
      <t>しょくいん</t>
    </rPh>
    <phoneticPr fontId="7" type="Hiragana"/>
  </si>
  <si>
    <t>機能訓練指導員</t>
    <rPh sb="0" eb="2">
      <t>キノウ</t>
    </rPh>
    <rPh sb="2" eb="4">
      <t>クンレン</t>
    </rPh>
    <rPh sb="4" eb="7">
      <t>シドウイン</t>
    </rPh>
    <phoneticPr fontId="31"/>
  </si>
  <si>
    <t>　(ビルの名称等)</t>
  </si>
  <si>
    <t>県</t>
    <rPh sb="0" eb="1">
      <t>ケン</t>
    </rPh>
    <phoneticPr fontId="7"/>
  </si>
  <si>
    <t>勤務先名称</t>
    <rPh sb="0" eb="3">
      <t>きんむさき</t>
    </rPh>
    <rPh sb="3" eb="5">
      <t>めいしょう</t>
    </rPh>
    <phoneticPr fontId="7" type="Hiragana"/>
  </si>
  <si>
    <t>c</t>
  </si>
  <si>
    <t>職　種</t>
    <rPh sb="0" eb="1">
      <t>ショク</t>
    </rPh>
    <rPh sb="2" eb="3">
      <t>タネ</t>
    </rPh>
    <phoneticPr fontId="7"/>
  </si>
  <si>
    <t>群市</t>
    <rPh sb="0" eb="1">
      <t>グン</t>
    </rPh>
    <rPh sb="1" eb="2">
      <t>シ</t>
    </rPh>
    <phoneticPr fontId="7"/>
  </si>
  <si>
    <t>l</t>
  </si>
  <si>
    <t>法人名</t>
    <rPh sb="0" eb="2">
      <t>ホウジン</t>
    </rPh>
    <rPh sb="2" eb="3">
      <t>メイ</t>
    </rPh>
    <phoneticPr fontId="7"/>
  </si>
  <si>
    <t>　D列・・・「生活相談員」</t>
    <rPh sb="2" eb="3">
      <t>レツ</t>
    </rPh>
    <rPh sb="7" eb="9">
      <t>セイカツ</t>
    </rPh>
    <rPh sb="9" eb="12">
      <t>ソウダンイン</t>
    </rPh>
    <phoneticPr fontId="31"/>
  </si>
  <si>
    <t>１　なし</t>
  </si>
  <si>
    <t>２ 基準型</t>
  </si>
  <si>
    <t>月</t>
    <rPh sb="0" eb="1">
      <t>ゲツ</t>
    </rPh>
    <phoneticPr fontId="7"/>
  </si>
  <si>
    <t>(A)</t>
  </si>
  <si>
    <t>生活機能向上グループ活動に係る計画書等様式</t>
    <rPh sb="0" eb="2">
      <t>セイカツ</t>
    </rPh>
    <rPh sb="2" eb="4">
      <t>キノウ</t>
    </rPh>
    <rPh sb="4" eb="6">
      <t>コウジョウ</t>
    </rPh>
    <rPh sb="10" eb="12">
      <t>カツドウ</t>
    </rPh>
    <rPh sb="13" eb="14">
      <t>カカ</t>
    </rPh>
    <rPh sb="15" eb="17">
      <t>ケイカク</t>
    </rPh>
    <rPh sb="17" eb="18">
      <t>ショ</t>
    </rPh>
    <rPh sb="18" eb="19">
      <t>トウ</t>
    </rPh>
    <rPh sb="19" eb="21">
      <t>ヨウシキ</t>
    </rPh>
    <phoneticPr fontId="7"/>
  </si>
  <si>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1"/>
  </si>
  <si>
    <t>事業所・施設の状況</t>
  </si>
  <si>
    <t>Ｍ 加算Ⅴ(１１)</t>
  </si>
  <si>
    <t>２　あり</t>
  </si>
  <si>
    <t>添付書類なし</t>
    <rPh sb="0" eb="2">
      <t>てんぷ</t>
    </rPh>
    <rPh sb="2" eb="4">
      <t>しょるい</t>
    </rPh>
    <phoneticPr fontId="7" type="Hiragana"/>
  </si>
  <si>
    <t>日</t>
    <rPh sb="0" eb="1">
      <t>ニチ</t>
    </rPh>
    <phoneticPr fontId="31"/>
  </si>
  <si>
    <t>LIFEへの登録</t>
    <rPh sb="6" eb="8">
      <t>トウロク</t>
    </rPh>
    <phoneticPr fontId="7"/>
  </si>
  <si>
    <t>（１）サービス提供体制強化加算（Ⅰ）</t>
    <rPh sb="7" eb="9">
      <t>テイキョウ</t>
    </rPh>
    <rPh sb="9" eb="11">
      <t>タイセイ</t>
    </rPh>
    <rPh sb="11" eb="13">
      <t>キョウカ</t>
    </rPh>
    <rPh sb="13" eb="15">
      <t>カサン</t>
    </rPh>
    <phoneticPr fontId="7"/>
  </si>
  <si>
    <t>(B)</t>
  </si>
  <si>
    <t>　・「名前」に職種名を入力</t>
    <rPh sb="3" eb="5">
      <t>ナマエ</t>
    </rPh>
    <rPh sb="7" eb="9">
      <t>ショクシュ</t>
    </rPh>
    <rPh sb="9" eb="10">
      <t>メイ</t>
    </rPh>
    <rPh sb="11" eb="13">
      <t>ニュウリョク</t>
    </rPh>
    <phoneticPr fontId="31"/>
  </si>
  <si>
    <t>日</t>
    <rPh sb="0" eb="1">
      <t>ニチ</t>
    </rPh>
    <phoneticPr fontId="7"/>
  </si>
  <si>
    <t>合計</t>
    <rPh sb="0" eb="2">
      <t>ごうけい</t>
    </rPh>
    <phoneticPr fontId="7" type="Hiragana"/>
  </si>
  <si>
    <t>サービス種別</t>
    <rPh sb="4" eb="6">
      <t>シュベツ</t>
    </rPh>
    <phoneticPr fontId="31"/>
  </si>
  <si>
    <t>　　　を記載してください。</t>
  </si>
  <si>
    <t>1　新規</t>
  </si>
  <si>
    <t>看護師</t>
    <rPh sb="0" eb="3">
      <t>カンゴシ</t>
    </rPh>
    <phoneticPr fontId="7"/>
  </si>
  <si>
    <t>　　７　新規指定事業者の場合は、事業開始予定月の従業員の勤務の体制及び勤務形態を記載することとするが、必ず確保された従業員のみ記載してください。本勤務表に記載した従業員については、</t>
    <rPh sb="4" eb="6">
      <t>シンキ</t>
    </rPh>
    <rPh sb="6" eb="8">
      <t>シテイ</t>
    </rPh>
    <rPh sb="8" eb="11">
      <t>ジギョウシャ</t>
    </rPh>
    <rPh sb="12" eb="14">
      <t>バアイ</t>
    </rPh>
    <rPh sb="16" eb="18">
      <t>ジギョウ</t>
    </rPh>
    <rPh sb="18" eb="20">
      <t>カイシ</t>
    </rPh>
    <rPh sb="20" eb="22">
      <t>ヨテイ</t>
    </rPh>
    <rPh sb="22" eb="23">
      <t>ヅキ</t>
    </rPh>
    <rPh sb="24" eb="27">
      <t>ジュウギョウイン</t>
    </rPh>
    <rPh sb="28" eb="30">
      <t>キンム</t>
    </rPh>
    <rPh sb="31" eb="33">
      <t>タイセイ</t>
    </rPh>
    <rPh sb="33" eb="34">
      <t>オヨ</t>
    </rPh>
    <rPh sb="35" eb="37">
      <t>キンム</t>
    </rPh>
    <rPh sb="37" eb="39">
      <t>ケイタイ</t>
    </rPh>
    <rPh sb="40" eb="42">
      <t>キサイ</t>
    </rPh>
    <rPh sb="51" eb="52">
      <t>カナラ</t>
    </rPh>
    <rPh sb="53" eb="55">
      <t>カクホ</t>
    </rPh>
    <rPh sb="58" eb="61">
      <t>ジュウギョウイン</t>
    </rPh>
    <rPh sb="63" eb="65">
      <t>キサイ</t>
    </rPh>
    <rPh sb="72" eb="73">
      <t>ホン</t>
    </rPh>
    <rPh sb="73" eb="75">
      <t>キンム</t>
    </rPh>
    <rPh sb="75" eb="76">
      <t>ヒョウ</t>
    </rPh>
    <rPh sb="77" eb="79">
      <t>キサイ</t>
    </rPh>
    <rPh sb="81" eb="84">
      <t>ジュウギョウイン</t>
    </rPh>
    <phoneticPr fontId="7"/>
  </si>
  <si>
    <t>3　終了</t>
  </si>
  <si>
    <t>有</t>
    <rPh sb="0" eb="1">
      <t>ア</t>
    </rPh>
    <phoneticPr fontId="7"/>
  </si>
  <si>
    <t>緩和した基準による通所型サービス</t>
  </si>
  <si>
    <t>無</t>
    <rPh sb="0" eb="1">
      <t>ナ</t>
    </rPh>
    <phoneticPr fontId="7"/>
  </si>
  <si>
    <t>備考</t>
    <rPh sb="0" eb="2">
      <t>ビコウ</t>
    </rPh>
    <phoneticPr fontId="7"/>
  </si>
  <si>
    <t>介護予防訪問介護相当サービス</t>
    <rPh sb="0" eb="2">
      <t>かいご</t>
    </rPh>
    <rPh sb="2" eb="4">
      <t>よぼう</t>
    </rPh>
    <rPh sb="4" eb="6">
      <t>ほうもん</t>
    </rPh>
    <rPh sb="6" eb="8">
      <t>かいご</t>
    </rPh>
    <rPh sb="8" eb="10">
      <t>そうとう</t>
    </rPh>
    <phoneticPr fontId="7" type="Hiragana"/>
  </si>
  <si>
    <t>科学的介護推進体制加算</t>
    <rPh sb="0" eb="3">
      <t>かがくてき</t>
    </rPh>
    <rPh sb="3" eb="7">
      <t>かいご</t>
    </rPh>
    <rPh sb="7" eb="9">
      <t>たいせい</t>
    </rPh>
    <rPh sb="9" eb="11">
      <t>かさん</t>
    </rPh>
    <phoneticPr fontId="7" type="Hiragana"/>
  </si>
  <si>
    <t>通所介護計画の中に記載しない場合。</t>
  </si>
  <si>
    <t>5月</t>
    <rPh sb="1" eb="2">
      <t>がつ</t>
    </rPh>
    <phoneticPr fontId="7" type="Hiragana"/>
  </si>
  <si>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</si>
  <si>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t>
  </si>
  <si>
    <t>4月</t>
    <rPh sb="1" eb="2">
      <t>がつ</t>
    </rPh>
    <phoneticPr fontId="7" type="Hiragana"/>
  </si>
  <si>
    <t>前年度４月～２月の分。なお，前年度実績が６月に満たない場合は届出前３か月分</t>
    <rPh sb="0" eb="3">
      <t>ゼンネンド</t>
    </rPh>
    <rPh sb="4" eb="5">
      <t>ガツ</t>
    </rPh>
    <rPh sb="7" eb="8">
      <t>ガツ</t>
    </rPh>
    <rPh sb="9" eb="10">
      <t>ブン</t>
    </rPh>
    <rPh sb="14" eb="17">
      <t>ゼンネンド</t>
    </rPh>
    <rPh sb="17" eb="19">
      <t>ジッセキ</t>
    </rPh>
    <rPh sb="21" eb="22">
      <t>ガツ</t>
    </rPh>
    <rPh sb="23" eb="24">
      <t>ミ</t>
    </rPh>
    <rPh sb="27" eb="29">
      <t>バアイ</t>
    </rPh>
    <rPh sb="30" eb="32">
      <t>トドケデ</t>
    </rPh>
    <rPh sb="32" eb="33">
      <t>マエ</t>
    </rPh>
    <rPh sb="35" eb="37">
      <t>ゲツブン</t>
    </rPh>
    <phoneticPr fontId="7"/>
  </si>
  <si>
    <t>6月</t>
  </si>
  <si>
    <t>きゅう師</t>
    <rPh sb="3" eb="4">
      <t>シ</t>
    </rPh>
    <phoneticPr fontId="31"/>
  </si>
  <si>
    <t>y</t>
  </si>
  <si>
    <t>記号</t>
    <rPh sb="0" eb="2">
      <t>キゴウ</t>
    </rPh>
    <phoneticPr fontId="31"/>
  </si>
  <si>
    <t>(B)/(A)</t>
  </si>
  <si>
    <t>「要件に当てはまる者」とは以下いずれかを指し、算定する加算の種類によって異なる。</t>
    <rPh sb="1" eb="3">
      <t>ようけん</t>
    </rPh>
    <rPh sb="4" eb="5">
      <t>あ</t>
    </rPh>
    <rPh sb="9" eb="10">
      <t>しゃ</t>
    </rPh>
    <rPh sb="13" eb="15">
      <t>いか</t>
    </rPh>
    <rPh sb="20" eb="21">
      <t>さ</t>
    </rPh>
    <rPh sb="23" eb="25">
      <t>さんてい</t>
    </rPh>
    <rPh sb="27" eb="29">
      <t>かさん</t>
    </rPh>
    <rPh sb="30" eb="32">
      <t>しゅるい</t>
    </rPh>
    <rPh sb="36" eb="37">
      <t>こと</t>
    </rPh>
    <phoneticPr fontId="7" type="Hiragana"/>
  </si>
  <si>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</si>
  <si>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・介護福祉士である職員</t>
    <rPh sb="1" eb="3">
      <t>かいご</t>
    </rPh>
    <rPh sb="3" eb="6">
      <t>ふくしし</t>
    </rPh>
    <rPh sb="9" eb="11">
      <t>しょくいん</t>
    </rPh>
    <phoneticPr fontId="7" type="Hiragana"/>
  </si>
  <si>
    <t>従業者の勤務の体制及び勤務形態一覧表　</t>
  </si>
  <si>
    <t>区分</t>
    <rPh sb="0" eb="2">
      <t>クブン</t>
    </rPh>
    <phoneticPr fontId="31"/>
  </si>
  <si>
    <t>・介護福祉士、実務者研修修了者及び介護職員基礎研修過程修了者</t>
    <rPh sb="1" eb="3">
      <t>かいご</t>
    </rPh>
    <rPh sb="3" eb="6">
      <t>ふくしし</t>
    </rPh>
    <rPh sb="7" eb="10">
      <t>じつむしゃ</t>
    </rPh>
    <rPh sb="10" eb="12">
      <t>けんしゅう</t>
    </rPh>
    <rPh sb="12" eb="15">
      <t>しゅうりょうしゃ</t>
    </rPh>
    <rPh sb="15" eb="16">
      <t>およ</t>
    </rPh>
    <rPh sb="17" eb="19">
      <t>かいご</t>
    </rPh>
    <rPh sb="19" eb="21">
      <t>しょくいん</t>
    </rPh>
    <rPh sb="21" eb="23">
      <t>きそ</t>
    </rPh>
    <rPh sb="23" eb="25">
      <t>けんしゅう</t>
    </rPh>
    <rPh sb="25" eb="27">
      <t>かてい</t>
    </rPh>
    <rPh sb="27" eb="29">
      <t>しゅうりょう</t>
    </rPh>
    <rPh sb="29" eb="30">
      <t>しゃ</t>
    </rPh>
    <phoneticPr fontId="7" type="Hiragana"/>
  </si>
  <si>
    <t>左記の内、要件に当てはまる者の
常勤換算数</t>
    <rPh sb="0" eb="2">
      <t>さき</t>
    </rPh>
    <rPh sb="3" eb="4">
      <t>うち</t>
    </rPh>
    <rPh sb="5" eb="7">
      <t>ようけん</t>
    </rPh>
    <rPh sb="8" eb="9">
      <t>あ</t>
    </rPh>
    <rPh sb="13" eb="14">
      <t>しゃ</t>
    </rPh>
    <rPh sb="16" eb="18">
      <t>じょうきん</t>
    </rPh>
    <rPh sb="18" eb="20">
      <t>かんさん</t>
    </rPh>
    <rPh sb="20" eb="21">
      <t>すう</t>
    </rPh>
    <phoneticPr fontId="7" type="Hiragana"/>
  </si>
  <si>
    <t>①のうち介護福祉士の総数（常勤換算）</t>
    <rPh sb="4" eb="6">
      <t>カイゴ</t>
    </rPh>
    <rPh sb="6" eb="9">
      <t>フクシシ</t>
    </rPh>
    <rPh sb="10" eb="12">
      <t>ソウスウ</t>
    </rPh>
    <rPh sb="13" eb="15">
      <t>ジョウキン</t>
    </rPh>
    <rPh sb="15" eb="17">
      <t>カンサン</t>
    </rPh>
    <phoneticPr fontId="7"/>
  </si>
  <si>
    <t>筑後市長　宛</t>
    <rPh sb="0" eb="3">
      <t>ちくごし</t>
    </rPh>
    <rPh sb="3" eb="4">
      <t>ちょう</t>
    </rPh>
    <rPh sb="5" eb="6">
      <t>あて</t>
    </rPh>
    <phoneticPr fontId="7" type="Hiragana"/>
  </si>
  <si>
    <t>記載例</t>
    <rPh sb="0" eb="2">
      <t>きさい</t>
    </rPh>
    <rPh sb="2" eb="3">
      <t>れい</t>
    </rPh>
    <phoneticPr fontId="7" type="Hiragana"/>
  </si>
  <si>
    <t>A2</t>
  </si>
  <si>
    <t>下記の者については、以下のとおり当法人にて勤務していることを証明します。</t>
  </si>
  <si>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1"/>
  </si>
  <si>
    <t>氏名</t>
    <rPh sb="0" eb="2">
      <t>しめい</t>
    </rPh>
    <phoneticPr fontId="7" type="Hiragana"/>
  </si>
  <si>
    <t>※１</t>
  </si>
  <si>
    <t>介護職員等処遇改善加算</t>
    <rPh sb="0" eb="2">
      <t>カイゴ</t>
    </rPh>
    <rPh sb="2" eb="4">
      <t>ショクイン</t>
    </rPh>
    <rPh sb="4" eb="5">
      <t>トウ</t>
    </rPh>
    <rPh sb="5" eb="7">
      <t>ショグウ</t>
    </rPh>
    <rPh sb="7" eb="9">
      <t>カイゼン</t>
    </rPh>
    <rPh sb="9" eb="11">
      <t>カサン</t>
    </rPh>
    <phoneticPr fontId="7"/>
  </si>
  <si>
    <t>サービス提供体制強化加算体制を申請する事業所ごとに作成すること。</t>
  </si>
  <si>
    <t>定期巡回・随時対応型訪問介護看護　〇〇</t>
    <rPh sb="0" eb="2">
      <t>ていき</t>
    </rPh>
    <rPh sb="2" eb="4">
      <t>じゅんかい</t>
    </rPh>
    <rPh sb="5" eb="7">
      <t>ずいじ</t>
    </rPh>
    <rPh sb="7" eb="10">
      <t>たいおうがた</t>
    </rPh>
    <rPh sb="10" eb="12">
      <t>ほうもん</t>
    </rPh>
    <rPh sb="12" eb="14">
      <t>かいご</t>
    </rPh>
    <rPh sb="14" eb="16">
      <t>かんご</t>
    </rPh>
    <phoneticPr fontId="7" type="Hiragana"/>
  </si>
  <si>
    <t>年</t>
    <rPh sb="0" eb="1">
      <t>ネン</t>
    </rPh>
    <phoneticPr fontId="31"/>
  </si>
  <si>
    <r>
      <t xml:space="preserve">従業者の勤務の体制及び勤務形態一覧表（参考様式６）
</t>
    </r>
    <r>
      <rPr>
        <b/>
        <sz val="8"/>
        <color auto="1"/>
        <rFont val="HG丸ｺﾞｼｯｸM-PRO"/>
      </rPr>
      <t>※最新の参考様式と以前の参考様式を掲載しております。使用しやすい様式のいずれかを提出お願いします。</t>
    </r>
    <rPh sb="19" eb="21">
      <t>サンコウ</t>
    </rPh>
    <rPh sb="21" eb="23">
      <t>ヨウシキ</t>
    </rPh>
    <rPh sb="27" eb="29">
      <t>サイシン</t>
    </rPh>
    <rPh sb="30" eb="32">
      <t>サンコウ</t>
    </rPh>
    <rPh sb="32" eb="34">
      <t>ヨウシキ</t>
    </rPh>
    <rPh sb="35" eb="37">
      <t>イゼン</t>
    </rPh>
    <rPh sb="38" eb="40">
      <t>サンコウ</t>
    </rPh>
    <rPh sb="40" eb="42">
      <t>ヨウシキ</t>
    </rPh>
    <rPh sb="43" eb="45">
      <t>ケイサイ</t>
    </rPh>
    <rPh sb="52" eb="54">
      <t>シヨウ</t>
    </rPh>
    <rPh sb="58" eb="60">
      <t>ヨウシキ</t>
    </rPh>
    <rPh sb="66" eb="68">
      <t>テイシュツ</t>
    </rPh>
    <rPh sb="69" eb="70">
      <t>ネガ</t>
    </rPh>
    <phoneticPr fontId="7"/>
  </si>
  <si>
    <t>シフト記号</t>
  </si>
  <si>
    <t>事業所名</t>
    <rPh sb="0" eb="3">
      <t>じぎょうしょ</t>
    </rPh>
    <rPh sb="3" eb="4">
      <t>めい</t>
    </rPh>
    <phoneticPr fontId="7" type="Hiragana"/>
  </si>
  <si>
    <t>従事した職種</t>
    <rPh sb="0" eb="2">
      <t>じゅうじ</t>
    </rPh>
    <rPh sb="4" eb="6">
      <t>しょくしゅ</t>
    </rPh>
    <phoneticPr fontId="7" type="Hiragana"/>
  </si>
  <si>
    <t>日</t>
    <rPh sb="0" eb="1">
      <t>にち</t>
    </rPh>
    <phoneticPr fontId="7" type="Hiragana"/>
  </si>
  <si>
    <t>月</t>
    <rPh sb="0" eb="1">
      <t>つき</t>
    </rPh>
    <phoneticPr fontId="7" type="Hiragana"/>
  </si>
  <si>
    <t>（別紙３）</t>
    <rPh sb="1" eb="3">
      <t>べっし</t>
    </rPh>
    <phoneticPr fontId="7" type="Hiragana"/>
  </si>
  <si>
    <t>看護職員、介護職員の勤務状況がわかるもの。請求する月の分。</t>
    <rPh sb="0" eb="2">
      <t>カンゴ</t>
    </rPh>
    <rPh sb="5" eb="7">
      <t>カイゴ</t>
    </rPh>
    <rPh sb="7" eb="9">
      <t>ショクイン</t>
    </rPh>
    <rPh sb="10" eb="12">
      <t>キンム</t>
    </rPh>
    <rPh sb="12" eb="14">
      <t>ジョウキョウ</t>
    </rPh>
    <rPh sb="21" eb="29">
      <t>セ</t>
    </rPh>
    <phoneticPr fontId="7"/>
  </si>
  <si>
    <t>医師</t>
    <rPh sb="0" eb="2">
      <t>イシ</t>
    </rPh>
    <phoneticPr fontId="7"/>
  </si>
  <si>
    <t>介護福祉士等の
状況</t>
    <rPh sb="0" eb="2">
      <t>カイゴ</t>
    </rPh>
    <rPh sb="2" eb="5">
      <t>フクシシ</t>
    </rPh>
    <rPh sb="5" eb="6">
      <t>トウ</t>
    </rPh>
    <rPh sb="8" eb="10">
      <t>ジョウキョウ</t>
    </rPh>
    <phoneticPr fontId="7"/>
  </si>
  <si>
    <t>（２）サービス提供体制強化加算（Ⅱ）</t>
    <rPh sb="7" eb="9">
      <t>テイキョウ</t>
    </rPh>
    <rPh sb="9" eb="11">
      <t>タイセイ</t>
    </rPh>
    <rPh sb="11" eb="13">
      <t>キョウカ</t>
    </rPh>
    <rPh sb="13" eb="15">
      <t>カサン</t>
    </rPh>
    <phoneticPr fontId="7"/>
  </si>
  <si>
    <t>(12)
週平均
勤務時間
数</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</si>
  <si>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7"/>
  </si>
  <si>
    <t>p</t>
  </si>
  <si>
    <t>加算算定開始する月の分を予定で記載し提出</t>
  </si>
  <si>
    <t>事  業  所  名</t>
  </si>
  <si>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31"/>
  </si>
  <si>
    <t>勤続年数の状況</t>
    <rPh sb="0" eb="2">
      <t>キンゾク</t>
    </rPh>
    <rPh sb="2" eb="4">
      <t>ネンスウ</t>
    </rPh>
    <rPh sb="5" eb="7">
      <t>ジョウキョウ</t>
    </rPh>
    <phoneticPr fontId="7"/>
  </si>
  <si>
    <t xml:space="preserve">サービス提供体制強化加算
</t>
    <rPh sb="4" eb="6">
      <t>テイキョウ</t>
    </rPh>
    <rPh sb="6" eb="8">
      <t>タイセイ</t>
    </rPh>
    <rPh sb="8" eb="10">
      <t>キョウカ</t>
    </rPh>
    <rPh sb="10" eb="12">
      <t>カサン</t>
    </rPh>
    <phoneticPr fontId="7"/>
  </si>
  <si>
    <t>要件を満たすことが分かる根拠書類を準備し、指定権者からの求めがあった場合には、速やかに提出すること。</t>
  </si>
  <si>
    <t>口腔連携強化加算</t>
    <rPh sb="0" eb="2">
      <t>コウクウ</t>
    </rPh>
    <rPh sb="2" eb="4">
      <t>レンケイ</t>
    </rPh>
    <rPh sb="4" eb="6">
      <t>キョウカ</t>
    </rPh>
    <rPh sb="6" eb="8">
      <t>カサン</t>
    </rPh>
    <phoneticPr fontId="7"/>
  </si>
  <si>
    <t>1 サービス提供体制強化加算（Ⅰ）</t>
    <rPh sb="6" eb="8">
      <t>テイキョウ</t>
    </rPh>
    <rPh sb="8" eb="10">
      <t>タイセイ</t>
    </rPh>
    <rPh sb="10" eb="12">
      <t>キョウカ</t>
    </rPh>
    <rPh sb="12" eb="14">
      <t>カサン</t>
    </rPh>
    <phoneticPr fontId="7"/>
  </si>
  <si>
    <t>２ 該当</t>
  </si>
  <si>
    <t>１　日　の
勤務形態別
人 員 内 訳</t>
    <rPh sb="2" eb="3">
      <t>ニチ</t>
    </rPh>
    <rPh sb="6" eb="8">
      <t>キンム</t>
    </rPh>
    <rPh sb="8" eb="10">
      <t>ケイタイ</t>
    </rPh>
    <rPh sb="10" eb="11">
      <t>ベツ</t>
    </rPh>
    <rPh sb="12" eb="13">
      <t>ジン</t>
    </rPh>
    <rPh sb="14" eb="15">
      <t>イン</t>
    </rPh>
    <rPh sb="16" eb="17">
      <t>ウチ</t>
    </rPh>
    <rPh sb="18" eb="19">
      <t>ヤク</t>
    </rPh>
    <phoneticPr fontId="7"/>
  </si>
  <si>
    <t>①に占める②の割合が70％以上</t>
    <rPh sb="2" eb="3">
      <t>シ</t>
    </rPh>
    <rPh sb="7" eb="9">
      <t>ワリアイ</t>
    </rPh>
    <rPh sb="13" eb="15">
      <t>イジョウ</t>
    </rPh>
    <phoneticPr fontId="7"/>
  </si>
  <si>
    <t>又は</t>
    <rPh sb="0" eb="1">
      <t>マタ</t>
    </rPh>
    <phoneticPr fontId="7"/>
  </si>
  <si>
    <t>①に占める②の割合が40％以上</t>
    <rPh sb="2" eb="3">
      <t>シ</t>
    </rPh>
    <rPh sb="7" eb="9">
      <t>ワリアイ</t>
    </rPh>
    <rPh sb="13" eb="15">
      <t>イジョウ</t>
    </rPh>
    <phoneticPr fontId="7"/>
  </si>
  <si>
    <t>n</t>
  </si>
  <si>
    <t>介護職員の総数（常勤換算）</t>
    <rPh sb="0" eb="2">
      <t>カイゴ</t>
    </rPh>
    <rPh sb="2" eb="4">
      <t>ショクイン</t>
    </rPh>
    <rPh sb="5" eb="7">
      <t>ソウスウ</t>
    </rPh>
    <rPh sb="8" eb="10">
      <t>ジョウキン</t>
    </rPh>
    <rPh sb="10" eb="12">
      <t>カンサン</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</si>
  <si>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</si>
  <si>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2 サービス提供体制強化加算（Ⅱ）</t>
    <rPh sb="6" eb="8">
      <t>テイキョウ</t>
    </rPh>
    <rPh sb="8" eb="10">
      <t>タイセイ</t>
    </rPh>
    <rPh sb="10" eb="12">
      <t>キョウカ</t>
    </rPh>
    <rPh sb="12" eb="14">
      <t>カサン</t>
    </rPh>
    <phoneticPr fontId="7"/>
  </si>
  <si>
    <t>資格</t>
    <rPh sb="0" eb="2">
      <t>シカク</t>
    </rPh>
    <phoneticPr fontId="31"/>
  </si>
  <si>
    <t>通所型サービス（独自）</t>
    <rPh sb="0" eb="2">
      <t>ツウショ</t>
    </rPh>
    <rPh sb="2" eb="3">
      <t>ガタ</t>
    </rPh>
    <rPh sb="8" eb="10">
      <t>ドクジ</t>
    </rPh>
    <phoneticPr fontId="7"/>
  </si>
  <si>
    <t>管理栄養士。</t>
    <rPh sb="0" eb="2">
      <t>カンリ</t>
    </rPh>
    <rPh sb="2" eb="5">
      <t>エイヨウシ</t>
    </rPh>
    <phoneticPr fontId="7"/>
  </si>
  <si>
    <t>f</t>
  </si>
  <si>
    <t>(2)</t>
  </si>
  <si>
    <t>k</t>
  </si>
  <si>
    <t>該当する資格証（写）</t>
    <rPh sb="0" eb="2">
      <t>ガイトウ</t>
    </rPh>
    <rPh sb="4" eb="7">
      <t>シカクショウ</t>
    </rPh>
    <phoneticPr fontId="7"/>
  </si>
  <si>
    <t>看護職員の欠員が解消される場合。</t>
    <rPh sb="0" eb="2">
      <t>カンゴ</t>
    </rPh>
    <rPh sb="2" eb="4">
      <t>ショクイン</t>
    </rPh>
    <rPh sb="5" eb="7">
      <t>ケツイン</t>
    </rPh>
    <rPh sb="8" eb="10">
      <t>カイショウ</t>
    </rPh>
    <rPh sb="13" eb="15">
      <t>バアイ</t>
    </rPh>
    <phoneticPr fontId="7"/>
  </si>
  <si>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</si>
  <si>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1"/>
  </si>
  <si>
    <t>法人の種別</t>
  </si>
  <si>
    <t>　(9) 従業者の氏名を記入してください。</t>
    <rPh sb="5" eb="8">
      <t>ジュウギョウシャ</t>
    </rPh>
    <rPh sb="9" eb="11">
      <t>シメイ</t>
    </rPh>
    <rPh sb="12" eb="14">
      <t>キニュウ</t>
    </rPh>
    <phoneticPr fontId="31"/>
  </si>
  <si>
    <t>　　2　「法人の種別」欄は、申請者が法人である場合に、「社会福祉法人」「医療法人」「社団法人」「財団法人」</t>
  </si>
  <si>
    <t>職種名</t>
    <rPh sb="0" eb="2">
      <t>ショクシュ</t>
    </rPh>
    <rPh sb="2" eb="3">
      <t>メイ</t>
    </rPh>
    <phoneticPr fontId="31"/>
  </si>
  <si>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</si>
  <si>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</si>
  <si>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提供サービス</t>
  </si>
  <si>
    <t>訪問型サービス（独自・定率）</t>
    <rPh sb="11" eb="13">
      <t>テイリツ</t>
    </rPh>
    <phoneticPr fontId="7"/>
  </si>
  <si>
    <t>A6</t>
  </si>
  <si>
    <t>施設等の区分</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</si>
  <si>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</si>
  <si>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口腔機能向上加算</t>
    <rPh sb="6" eb="8">
      <t>カサン</t>
    </rPh>
    <phoneticPr fontId="7"/>
  </si>
  <si>
    <t>提供している主な事業所・医療提供施設の名称</t>
    <rPh sb="0" eb="2">
      <t>ていきょう</t>
    </rPh>
    <rPh sb="6" eb="7">
      <t>おも</t>
    </rPh>
    <rPh sb="8" eb="11">
      <t>じぎ</t>
    </rPh>
    <rPh sb="12" eb="16">
      <t>いりょう</t>
    </rPh>
    <rPh sb="16" eb="18">
      <t>しせつ</t>
    </rPh>
    <rPh sb="19" eb="21">
      <t>めいしょう</t>
    </rPh>
    <phoneticPr fontId="7" type="Hiragana"/>
  </si>
  <si>
    <t>生活機能向上連携加算</t>
    <rPh sb="0" eb="2">
      <t>セイカツ</t>
    </rPh>
    <rPh sb="2" eb="4">
      <t>キノウ</t>
    </rPh>
    <rPh sb="4" eb="6">
      <t>コウジョウ</t>
    </rPh>
    <rPh sb="6" eb="8">
      <t>レンケイ</t>
    </rPh>
    <rPh sb="8" eb="10">
      <t>カサン</t>
    </rPh>
    <phoneticPr fontId="7"/>
  </si>
  <si>
    <t>z</t>
  </si>
  <si>
    <t>１　非該当</t>
  </si>
  <si>
    <t>５ 加算Ⅰ</t>
  </si>
  <si>
    <t>３ 加算Ⅰ</t>
  </si>
  <si>
    <t>２ 看護職員</t>
    <rPh sb="2" eb="4">
      <t>カンゴ</t>
    </rPh>
    <rPh sb="4" eb="6">
      <t>ショクイン</t>
    </rPh>
    <phoneticPr fontId="7"/>
  </si>
  <si>
    <t>非常勤で兼務</t>
    <rPh sb="0" eb="1">
      <t>ヒ</t>
    </rPh>
    <rPh sb="1" eb="3">
      <t>ジョウキン</t>
    </rPh>
    <rPh sb="4" eb="6">
      <t>ケンム</t>
    </rPh>
    <phoneticPr fontId="31"/>
  </si>
  <si>
    <t>割 引</t>
  </si>
  <si>
    <t>届　出　者</t>
    <rPh sb="0" eb="1">
      <t>トドケ</t>
    </rPh>
    <rPh sb="2" eb="3">
      <t>デ</t>
    </rPh>
    <phoneticPr fontId="7"/>
  </si>
  <si>
    <t>届出を行う事業所・施設の種類</t>
  </si>
  <si>
    <t>介護保険事業所番号</t>
  </si>
  <si>
    <t>備考1　「受付番号」「事業所所在市町村番号」欄には記載しないでください。</t>
  </si>
  <si>
    <t>　　２　勤務区分は、Ａ：常勤で専従　Ｂ：常勤で兼務　Ｃ：非常勤で専従　Ｄ：非常勤で兼務　とします。</t>
  </si>
  <si>
    <t>　　4　「実施事業」欄は、該当する欄に「〇」を記入してください。</t>
  </si>
  <si>
    <t>高齢者虐待防止措置実施の有無</t>
    <rPh sb="0" eb="9">
      <t>こうれいしゃぎゃくたいぼうしそち</t>
    </rPh>
    <rPh sb="9" eb="11">
      <t>じっし</t>
    </rPh>
    <rPh sb="12" eb="14">
      <t>うむ</t>
    </rPh>
    <phoneticPr fontId="7" type="Hiragana"/>
  </si>
  <si>
    <t>　　5　「異動等の区分」欄には、今回届出を行う事業所・施設について該当する数字の横の□</t>
    <rPh sb="40" eb="41">
      <t>ヨコ</t>
    </rPh>
    <phoneticPr fontId="7"/>
  </si>
  <si>
    <t>備考１　申請する事業にかかる従業者全員（管理者含む。）について、４週間分の勤務すべき時間数を各日ごとに記載してください。記載欄が不足する場合は追加してください。</t>
    <rPh sb="0" eb="2">
      <t>ビコウ</t>
    </rPh>
    <rPh sb="4" eb="6">
      <t>シンセイ</t>
    </rPh>
    <rPh sb="8" eb="10">
      <t>ジギョウ</t>
    </rPh>
    <rPh sb="14" eb="17">
      <t>ジュウギョウシャ</t>
    </rPh>
    <rPh sb="17" eb="19">
      <t>ゼンイン</t>
    </rPh>
    <rPh sb="20" eb="23">
      <t>カンリシャ</t>
    </rPh>
    <rPh sb="23" eb="24">
      <t>フク</t>
    </rPh>
    <rPh sb="33" eb="36">
      <t>シュウカンブン</t>
    </rPh>
    <rPh sb="37" eb="39">
      <t>キンム</t>
    </rPh>
    <rPh sb="42" eb="45">
      <t>ジカンスウ</t>
    </rPh>
    <rPh sb="46" eb="47">
      <t>カク</t>
    </rPh>
    <rPh sb="47" eb="48">
      <t>ヒ</t>
    </rPh>
    <rPh sb="51" eb="53">
      <t>キサイ</t>
    </rPh>
    <rPh sb="60" eb="62">
      <t>キサイ</t>
    </rPh>
    <rPh sb="62" eb="63">
      <t>ラン</t>
    </rPh>
    <rPh sb="64" eb="66">
      <t>フソク</t>
    </rPh>
    <rPh sb="68" eb="70">
      <t>バアイ</t>
    </rPh>
    <rPh sb="71" eb="73">
      <t>ツイカ</t>
    </rPh>
    <phoneticPr fontId="7"/>
  </si>
  <si>
    <t>1週目</t>
    <rPh sb="1" eb="2">
      <t>シュウ</t>
    </rPh>
    <rPh sb="2" eb="3">
      <t>メ</t>
    </rPh>
    <phoneticPr fontId="31"/>
  </si>
  <si>
    <t>主たる事務所の所在地</t>
  </si>
  <si>
    <t>代表者の職・氏名</t>
  </si>
  <si>
    <t>代表者の住所</t>
  </si>
  <si>
    <t>備　　考</t>
    <rPh sb="0" eb="1">
      <t>ソナエ</t>
    </rPh>
    <rPh sb="3" eb="4">
      <t>コウ</t>
    </rPh>
    <phoneticPr fontId="7"/>
  </si>
  <si>
    <t>主たる事業所・施設の　　　　　　　　　所在地</t>
  </si>
  <si>
    <t>管理者の氏名</t>
  </si>
  <si>
    <t>休日</t>
    <rPh sb="0" eb="2">
      <t>キュウジツ</t>
    </rPh>
    <phoneticPr fontId="31"/>
  </si>
  <si>
    <t>氏名</t>
    <rPh sb="0" eb="2">
      <t>シメイ</t>
    </rPh>
    <phoneticPr fontId="7"/>
  </si>
  <si>
    <t>同一所在地において行う　　　　　　　　　　　　　　　事業等の種類</t>
  </si>
  <si>
    <t>変　更　前</t>
  </si>
  <si>
    <t>通所型サービス（独自・定率）</t>
    <rPh sb="0" eb="2">
      <t>ツウショ</t>
    </rPh>
    <rPh sb="2" eb="3">
      <t>カタ</t>
    </rPh>
    <rPh sb="11" eb="13">
      <t>テイリツ</t>
    </rPh>
    <phoneticPr fontId="7"/>
  </si>
  <si>
    <t>殿</t>
    <rPh sb="0" eb="1">
      <t>ドノ</t>
    </rPh>
    <phoneticPr fontId="7"/>
  </si>
  <si>
    <t>　　　　　</t>
  </si>
  <si>
    <t>実施事業</t>
  </si>
  <si>
    <t>生活機能向上グループ活動の時間割（案でも可）</t>
    <rPh sb="0" eb="2">
      <t>セイカツ</t>
    </rPh>
    <rPh sb="2" eb="4">
      <t>キノウ</t>
    </rPh>
    <rPh sb="4" eb="6">
      <t>コウジョウ</t>
    </rPh>
    <rPh sb="10" eb="12">
      <t>カツドウ</t>
    </rPh>
    <rPh sb="13" eb="16">
      <t>ジカンワリ</t>
    </rPh>
    <rPh sb="17" eb="18">
      <t>アン</t>
    </rPh>
    <rPh sb="20" eb="21">
      <t>カ</t>
    </rPh>
    <phoneticPr fontId="7"/>
  </si>
  <si>
    <t>指定（許可）</t>
    <rPh sb="0" eb="2">
      <t>シテイ</t>
    </rPh>
    <rPh sb="3" eb="5">
      <t>キョカ</t>
    </rPh>
    <phoneticPr fontId="7"/>
  </si>
  <si>
    <t>年月日</t>
    <rPh sb="0" eb="3">
      <t>ネンガッピ</t>
    </rPh>
    <phoneticPr fontId="7"/>
  </si>
  <si>
    <t>名　称</t>
  </si>
  <si>
    <t>若年性認知症利用者（入所者・患者）に対応する担当職員職・氏名</t>
    <rPh sb="0" eb="2">
      <t>ジャクネン</t>
    </rPh>
    <rPh sb="2" eb="3">
      <t>セイ</t>
    </rPh>
    <rPh sb="3" eb="6">
      <t>ニンチショウ</t>
    </rPh>
    <rPh sb="6" eb="9">
      <t>リヨウシャ</t>
    </rPh>
    <rPh sb="10" eb="12">
      <t>ニュウショ</t>
    </rPh>
    <rPh sb="12" eb="13">
      <t>シャ</t>
    </rPh>
    <rPh sb="14" eb="16">
      <t>カンジャ</t>
    </rPh>
    <rPh sb="18" eb="20">
      <t>タイオウ</t>
    </rPh>
    <rPh sb="22" eb="24">
      <t>タントウ</t>
    </rPh>
    <rPh sb="24" eb="26">
      <t>ショクイン</t>
    </rPh>
    <rPh sb="26" eb="27">
      <t>ショク</t>
    </rPh>
    <rPh sb="28" eb="30">
      <t>シメイ</t>
    </rPh>
    <phoneticPr fontId="7"/>
  </si>
  <si>
    <t>法人所轄庁</t>
  </si>
  <si>
    <t>（参考）
(19) 1日の職種別人員内訳</t>
    <rPh sb="1" eb="3">
      <t>サンコウ</t>
    </rPh>
    <rPh sb="11" eb="12">
      <t>ニチ</t>
    </rPh>
    <rPh sb="13" eb="16">
      <t>ショクシュベツ</t>
    </rPh>
    <rPh sb="16" eb="17">
      <t>ニン</t>
    </rPh>
    <rPh sb="17" eb="18">
      <t>イン</t>
    </rPh>
    <rPh sb="18" eb="19">
      <t>ウチ</t>
    </rPh>
    <rPh sb="19" eb="20">
      <t>ヤク</t>
    </rPh>
    <phoneticPr fontId="31"/>
  </si>
  <si>
    <t>一体的サービス提供加算</t>
    <rPh sb="0" eb="2">
      <t>イッタイ</t>
    </rPh>
    <rPh sb="2" eb="11">
      <t>テキサービステイキョウカサン</t>
    </rPh>
    <phoneticPr fontId="7"/>
  </si>
  <si>
    <t>異動等の区分</t>
  </si>
  <si>
    <t>1新規</t>
  </si>
  <si>
    <t>加算
追加
・
加算
削除</t>
    <rPh sb="0" eb="2">
      <t>カサン</t>
    </rPh>
    <rPh sb="3" eb="5">
      <t>ツイカ</t>
    </rPh>
    <rPh sb="8" eb="10">
      <t>カサン</t>
    </rPh>
    <rPh sb="11" eb="13">
      <t>サクジョ</t>
    </rPh>
    <phoneticPr fontId="7"/>
  </si>
  <si>
    <t>　　（　９：００　～　１６：３０　）</t>
  </si>
  <si>
    <t>事業所所在地市町村番号</t>
  </si>
  <si>
    <t>　　　 その他、特記事項欄としてもご活用ください。</t>
    <rPh sb="6" eb="7">
      <t>タ</t>
    </rPh>
    <rPh sb="8" eb="10">
      <t>トッキ</t>
    </rPh>
    <rPh sb="10" eb="12">
      <t>ジコウ</t>
    </rPh>
    <rPh sb="12" eb="13">
      <t>ラン</t>
    </rPh>
    <rPh sb="18" eb="20">
      <t>カツヨウ</t>
    </rPh>
    <phoneticPr fontId="31"/>
  </si>
  <si>
    <t>【記載例】参考様式６</t>
    <rPh sb="1" eb="4">
      <t>キサイレイ</t>
    </rPh>
    <rPh sb="5" eb="7">
      <t>サンコウ</t>
    </rPh>
    <rPh sb="7" eb="9">
      <t>ヨウシキ</t>
    </rPh>
    <phoneticPr fontId="7"/>
  </si>
  <si>
    <t>3終了</t>
  </si>
  <si>
    <t>異動項目</t>
  </si>
  <si>
    <t>r</t>
  </si>
  <si>
    <t>(7)
勤務
形態</t>
  </si>
  <si>
    <t>勤務　　　　　　　　形態</t>
    <rPh sb="0" eb="2">
      <t>キンム</t>
    </rPh>
    <rPh sb="10" eb="12">
      <t>ケイタイ</t>
    </rPh>
    <phoneticPr fontId="7"/>
  </si>
  <si>
    <t>口腔機能向上体制</t>
    <rPh sb="0" eb="2">
      <t>コウクウ</t>
    </rPh>
    <rPh sb="2" eb="4">
      <t>キノウ</t>
    </rPh>
    <rPh sb="4" eb="6">
      <t>コウジョウ</t>
    </rPh>
    <rPh sb="6" eb="8">
      <t>タイセイ</t>
    </rPh>
    <phoneticPr fontId="7"/>
  </si>
  <si>
    <t>常勤で兼務</t>
    <rPh sb="0" eb="2">
      <t>ジョウキン</t>
    </rPh>
    <rPh sb="3" eb="5">
      <t>ケンム</t>
    </rPh>
    <phoneticPr fontId="31"/>
  </si>
  <si>
    <t>加算算定開始する月の分を予定で記載し提出</t>
    <rPh sb="18" eb="20">
      <t>テイシュツ</t>
    </rPh>
    <phoneticPr fontId="7"/>
  </si>
  <si>
    <t>介護予防通所介護相当サービス</t>
    <rPh sb="0" eb="2">
      <t>カイゴ</t>
    </rPh>
    <rPh sb="2" eb="4">
      <t>ヨボウ</t>
    </rPh>
    <rPh sb="4" eb="6">
      <t>ツウショ</t>
    </rPh>
    <rPh sb="6" eb="8">
      <t>カイゴ</t>
    </rPh>
    <rPh sb="8" eb="10">
      <t>ソウトウ</t>
    </rPh>
    <phoneticPr fontId="31"/>
  </si>
  <si>
    <t>　(1) 「４週」・「暦月」のいずれかを選択してください。</t>
    <rPh sb="7" eb="8">
      <t>シュウ</t>
    </rPh>
    <rPh sb="11" eb="12">
      <t>レキ</t>
    </rPh>
    <rPh sb="12" eb="13">
      <t>ツキ</t>
    </rPh>
    <rPh sb="20" eb="22">
      <t>センタク</t>
    </rPh>
    <phoneticPr fontId="3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</si>
  <si>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31"/>
  </si>
  <si>
    <t>（別紙２）</t>
  </si>
  <si>
    <t>　筑後市長　　　宛</t>
    <rPh sb="1" eb="3">
      <t>ちくご</t>
    </rPh>
    <rPh sb="8" eb="9">
      <t>あて</t>
    </rPh>
    <phoneticPr fontId="7" type="Hiragana"/>
  </si>
  <si>
    <t>看護職員、介護職員</t>
    <rPh sb="0" eb="2">
      <t>カンゴ</t>
    </rPh>
    <rPh sb="2" eb="4">
      <t>ショクイン</t>
    </rPh>
    <rPh sb="5" eb="7">
      <t>カイゴ</t>
    </rPh>
    <rPh sb="7" eb="9">
      <t>ショクイン</t>
    </rPh>
    <phoneticPr fontId="3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</si>
  <si>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7"/>
  </si>
  <si>
    <t>介護予防通所介護相当サービス</t>
    <rPh sb="0" eb="2">
      <t>かいご</t>
    </rPh>
    <rPh sb="2" eb="4">
      <t>よぼう</t>
    </rPh>
    <rPh sb="4" eb="6">
      <t>つうしょ</t>
    </rPh>
    <rPh sb="6" eb="8">
      <t>かいご</t>
    </rPh>
    <rPh sb="8" eb="10">
      <t>そうとう</t>
    </rPh>
    <phoneticPr fontId="7" type="Hiragana"/>
  </si>
  <si>
    <t>　サービス提供体制強化加算に関する計算書</t>
    <rPh sb="5" eb="7">
      <t>ていきょう</t>
    </rPh>
    <rPh sb="7" eb="9">
      <t>たいせい</t>
    </rPh>
    <rPh sb="9" eb="11">
      <t>きょうか</t>
    </rPh>
    <rPh sb="11" eb="13">
      <t>かさん</t>
    </rPh>
    <rPh sb="14" eb="15">
      <t>かん</t>
    </rPh>
    <rPh sb="17" eb="20">
      <t>けいさんしょ</t>
    </rPh>
    <phoneticPr fontId="7" type="Hiragana"/>
  </si>
  <si>
    <t>施設種別</t>
    <rPh sb="0" eb="2">
      <t>シセツ</t>
    </rPh>
    <rPh sb="2" eb="4">
      <t>シュベツ</t>
    </rPh>
    <phoneticPr fontId="7"/>
  </si>
  <si>
    <t>　介護予防通所介護相当サービス</t>
    <rPh sb="1" eb="3">
      <t>カイゴ</t>
    </rPh>
    <rPh sb="3" eb="5">
      <t>ヨボウ</t>
    </rPh>
    <rPh sb="5" eb="7">
      <t>ツウショ</t>
    </rPh>
    <rPh sb="7" eb="9">
      <t>カイゴ</t>
    </rPh>
    <rPh sb="9" eb="11">
      <t>ソウトウ</t>
    </rPh>
    <phoneticPr fontId="7"/>
  </si>
  <si>
    <t>j</t>
  </si>
  <si>
    <t>　受け入れた若年性認知症利用者（入所者・患者）ごとに個別の担当者を定めているか。</t>
    <rPh sb="1" eb="2">
      <t>ウ</t>
    </rPh>
    <rPh sb="3" eb="4">
      <t>イ</t>
    </rPh>
    <rPh sb="6" eb="8">
      <t>ジャクネン</t>
    </rPh>
    <rPh sb="8" eb="9">
      <t>セイ</t>
    </rPh>
    <rPh sb="9" eb="12">
      <t>ニンチショウ</t>
    </rPh>
    <rPh sb="12" eb="15">
      <t>リヨウシャ</t>
    </rPh>
    <rPh sb="16" eb="19">
      <t>ニュウショシャ</t>
    </rPh>
    <rPh sb="20" eb="22">
      <t>カンジャ</t>
    </rPh>
    <rPh sb="26" eb="28">
      <t>コベツ</t>
    </rPh>
    <rPh sb="29" eb="32">
      <t>タントウシャ</t>
    </rPh>
    <rPh sb="33" eb="34">
      <t>サダ</t>
    </rPh>
    <phoneticPr fontId="7"/>
  </si>
  <si>
    <t>職　名</t>
    <rPh sb="0" eb="1">
      <t>ショク</t>
    </rPh>
    <rPh sb="2" eb="3">
      <t>メイ</t>
    </rPh>
    <phoneticPr fontId="7"/>
  </si>
  <si>
    <t>氏　　名</t>
    <rPh sb="0" eb="1">
      <t>シ</t>
    </rPh>
    <rPh sb="3" eb="4">
      <t>メイ</t>
    </rPh>
    <phoneticPr fontId="7"/>
  </si>
  <si>
    <t>　G列・・・「機能訓練指導員」</t>
    <rPh sb="2" eb="3">
      <t>レツ</t>
    </rPh>
    <rPh sb="7" eb="9">
      <t>キノウ</t>
    </rPh>
    <rPh sb="9" eb="11">
      <t>クンレン</t>
    </rPh>
    <rPh sb="11" eb="14">
      <t>シドウイン</t>
    </rPh>
    <phoneticPr fontId="31"/>
  </si>
  <si>
    <t>有　・　無</t>
    <rPh sb="0" eb="1">
      <t>ア</t>
    </rPh>
    <rPh sb="4" eb="5">
      <t>ナシ</t>
    </rPh>
    <phoneticPr fontId="7"/>
  </si>
  <si>
    <t>看護職員</t>
    <rPh sb="0" eb="2">
      <t>カンゴ</t>
    </rPh>
    <rPh sb="2" eb="4">
      <t>ショクイン</t>
    </rPh>
    <phoneticPr fontId="7"/>
  </si>
  <si>
    <t>○栄養改善体制の届出内容</t>
    <rPh sb="1" eb="3">
      <t>エイヨウ</t>
    </rPh>
    <rPh sb="3" eb="5">
      <t>カイゼン</t>
    </rPh>
    <rPh sb="5" eb="7">
      <t>タイセイ</t>
    </rPh>
    <rPh sb="8" eb="10">
      <t>トドケデ</t>
    </rPh>
    <rPh sb="10" eb="12">
      <t>ナイヨウ</t>
    </rPh>
    <phoneticPr fontId="7"/>
  </si>
  <si>
    <t>理学療法士</t>
    <rPh sb="0" eb="2">
      <t>リガク</t>
    </rPh>
    <rPh sb="2" eb="5">
      <t>リョウホウシ</t>
    </rPh>
    <phoneticPr fontId="3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</si>
  <si>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1"/>
  </si>
  <si>
    <t>※氏名欄は、それぞれのサービスの共同実施者名（職種ごとの代表者名）を記入してください。</t>
    <rPh sb="1" eb="3">
      <t>シメイ</t>
    </rPh>
    <rPh sb="3" eb="4">
      <t>ラン</t>
    </rPh>
    <rPh sb="16" eb="18">
      <t>キョウドウ</t>
    </rPh>
    <rPh sb="18" eb="20">
      <t>ジッシ</t>
    </rPh>
    <rPh sb="20" eb="21">
      <t>シャ</t>
    </rPh>
    <rPh sb="21" eb="22">
      <t>メイ</t>
    </rPh>
    <rPh sb="23" eb="25">
      <t>ショクシュ</t>
    </rPh>
    <rPh sb="28" eb="31">
      <t>ダイヒョウシャ</t>
    </rPh>
    <rPh sb="31" eb="32">
      <t>メイ</t>
    </rPh>
    <rPh sb="34" eb="36">
      <t>キニュウ</t>
    </rPh>
    <phoneticPr fontId="7"/>
  </si>
  <si>
    <t>※氏名欄は、それぞれのサービスの共同実施者名（職種ごとの代表者名）を記入してください。</t>
  </si>
  <si>
    <t>管理栄養士</t>
    <rPh sb="0" eb="2">
      <t>カンリ</t>
    </rPh>
    <rPh sb="2" eb="5">
      <t>エイヨウシ</t>
    </rPh>
    <phoneticPr fontId="7"/>
  </si>
  <si>
    <t>介護職員</t>
    <rPh sb="0" eb="2">
      <t>カイゴ</t>
    </rPh>
    <rPh sb="2" eb="4">
      <t>ショクイン</t>
    </rPh>
    <phoneticPr fontId="7"/>
  </si>
  <si>
    <t>生活相談員</t>
    <rPh sb="0" eb="2">
      <t>セイカツ</t>
    </rPh>
    <rPh sb="2" eb="5">
      <t>ソウダンイン</t>
    </rPh>
    <phoneticPr fontId="7"/>
  </si>
  <si>
    <t>１ 減算型</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</si>
  <si>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1"/>
  </si>
  <si>
    <t>口腔機能向上加算に関する届出書</t>
    <rPh sb="0" eb="2">
      <t>コウクウ</t>
    </rPh>
    <rPh sb="2" eb="4">
      <t>キノウ</t>
    </rPh>
    <rPh sb="4" eb="6">
      <t>コウジョウ</t>
    </rPh>
    <rPh sb="6" eb="8">
      <t>カサン</t>
    </rPh>
    <rPh sb="9" eb="10">
      <t>カン</t>
    </rPh>
    <rPh sb="12" eb="14">
      <t>トドケデ</t>
    </rPh>
    <rPh sb="14" eb="15">
      <t>ショ</t>
    </rPh>
    <phoneticPr fontId="7"/>
  </si>
  <si>
    <t>月</t>
    <rPh sb="0" eb="1">
      <t>ゲツ</t>
    </rPh>
    <phoneticPr fontId="31"/>
  </si>
  <si>
    <t>３　届 出 項 目</t>
    <rPh sb="2" eb="3">
      <t>トド</t>
    </rPh>
    <rPh sb="4" eb="5">
      <t>デ</t>
    </rPh>
    <rPh sb="6" eb="7">
      <t>コウ</t>
    </rPh>
    <rPh sb="8" eb="9">
      <t>メ</t>
    </rPh>
    <phoneticPr fontId="7"/>
  </si>
  <si>
    <t>４　介護職員等の状況</t>
    <rPh sb="2" eb="4">
      <t>カイゴ</t>
    </rPh>
    <rPh sb="4" eb="6">
      <t>ショクイン</t>
    </rPh>
    <rPh sb="6" eb="7">
      <t>トウ</t>
    </rPh>
    <rPh sb="8" eb="10">
      <t>ジョウキョウ</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</si>
  <si>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1"/>
  </si>
  <si>
    <t>≪提出不要≫</t>
    <rPh sb="1" eb="3">
      <t>テイシュツ</t>
    </rPh>
    <rPh sb="3" eb="5">
      <t>フヨウ</t>
    </rPh>
    <phoneticPr fontId="3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</si>
  <si>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7"/>
  </si>
  <si>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1"/>
  </si>
  <si>
    <t>勤務時間数</t>
    <rPh sb="0" eb="2">
      <t>キンム</t>
    </rPh>
    <rPh sb="2" eb="4">
      <t>ジカン</t>
    </rPh>
    <rPh sb="4" eb="5">
      <t>スウ</t>
    </rPh>
    <phoneticPr fontId="3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</si>
  <si>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</si>
  <si>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</si>
  <si>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</si>
  <si>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1"/>
  </si>
  <si>
    <t>　C12～L12・・・「職種」</t>
    <rPh sb="12" eb="14">
      <t>ショクシュ</t>
    </rPh>
    <phoneticPr fontId="3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</si>
  <si>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1"/>
  </si>
  <si>
    <t xml:space="preserve"> 　　 記入の順序は、職種ごとにまとめてください。</t>
    <rPh sb="4" eb="6">
      <t>キニュウ</t>
    </rPh>
    <rPh sb="7" eb="9">
      <t>ジュンジョ</t>
    </rPh>
    <rPh sb="11" eb="13">
      <t>ショクシュ</t>
    </rPh>
    <phoneticPr fontId="3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</si>
  <si>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</si>
  <si>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</si>
  <si>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1"/>
  </si>
  <si>
    <t>D</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</si>
  <si>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</si>
  <si>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1"/>
  </si>
  <si>
    <t>　　  ※ 指定基準の確認に際しては、４週分の入力で差し支えありません。</t>
  </si>
  <si>
    <t>第２週</t>
    <rPh sb="0" eb="1">
      <t>ダイ</t>
    </rPh>
    <rPh sb="2" eb="3">
      <t>シュウ</t>
    </rPh>
    <phoneticPr fontId="7"/>
  </si>
  <si>
    <t>事業所名（</t>
    <rPh sb="0" eb="3">
      <t>ジギョウショ</t>
    </rPh>
    <rPh sb="3" eb="4">
      <t>メイ</t>
    </rPh>
    <phoneticPr fontId="3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</si>
  <si>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</si>
  <si>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</si>
  <si>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1"/>
  </si>
  <si>
    <t xml:space="preserve"> （参考）</t>
    <rPh sb="2" eb="4">
      <t>サンコウ</t>
    </rPh>
    <phoneticPr fontId="31"/>
  </si>
  <si>
    <t>u</t>
  </si>
  <si>
    <t>)</t>
  </si>
  <si>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1"/>
  </si>
  <si>
    <t>業務継続計画策定の有無</t>
    <rPh sb="0" eb="6">
      <t>ぎょうむけいぞくけいかく</t>
    </rPh>
    <rPh sb="6" eb="8">
      <t>さくてい</t>
    </rPh>
    <rPh sb="9" eb="11">
      <t>うむ</t>
    </rPh>
    <phoneticPr fontId="7" type="Hiragana"/>
  </si>
  <si>
    <t>：</t>
  </si>
  <si>
    <t>o</t>
  </si>
  <si>
    <t>利用定員　　　　　（ 　　 人）</t>
    <rPh sb="0" eb="2">
      <t>リヨウ</t>
    </rPh>
    <rPh sb="2" eb="4">
      <t>テイイン</t>
    </rPh>
    <rPh sb="14" eb="15">
      <t>ニン</t>
    </rPh>
    <phoneticPr fontId="7"/>
  </si>
  <si>
    <t>サービス提供時間</t>
    <rPh sb="4" eb="6">
      <t>テイキョウ</t>
    </rPh>
    <rPh sb="6" eb="8">
      <t>ジカン</t>
    </rPh>
    <phoneticPr fontId="31"/>
  </si>
  <si>
    <t>・・・直接入力する必要がある箇所です。</t>
    <rPh sb="3" eb="5">
      <t>チョクセツ</t>
    </rPh>
    <rPh sb="5" eb="7">
      <t>ニュウリョク</t>
    </rPh>
    <rPh sb="9" eb="11">
      <t>ヒツヨウ</t>
    </rPh>
    <rPh sb="14" eb="16">
      <t>カショ</t>
    </rPh>
    <phoneticPr fontId="31"/>
  </si>
  <si>
    <t>A</t>
  </si>
  <si>
    <t>B</t>
  </si>
  <si>
    <t>サービス提供時間内の勤務時間</t>
    <rPh sb="4" eb="6">
      <t>テイキョウ</t>
    </rPh>
    <rPh sb="6" eb="8">
      <t>ジカン</t>
    </rPh>
    <rPh sb="8" eb="9">
      <t>ナイ</t>
    </rPh>
    <rPh sb="10" eb="12">
      <t>キンム</t>
    </rPh>
    <rPh sb="12" eb="14">
      <t>ジカン</t>
    </rPh>
    <phoneticPr fontId="3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</si>
  <si>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1"/>
  </si>
  <si>
    <t>LIFEの活用等が要件に含まれる加算です。算定の意向があれば状況一覧表に「あり」とすること</t>
    <rPh sb="5" eb="8">
      <t>かつようとう</t>
    </rPh>
    <rPh sb="9" eb="11">
      <t>ようけん</t>
    </rPh>
    <rPh sb="12" eb="13">
      <t>ふく</t>
    </rPh>
    <rPh sb="16" eb="18">
      <t>かさん</t>
    </rPh>
    <rPh sb="21" eb="23">
      <t>さんてい</t>
    </rPh>
    <rPh sb="24" eb="26">
      <t>いこう</t>
    </rPh>
    <rPh sb="30" eb="32">
      <t>じょうきょう</t>
    </rPh>
    <rPh sb="32" eb="34">
      <t>いちらん</t>
    </rPh>
    <rPh sb="34" eb="35">
      <t>ひょう</t>
    </rPh>
    <phoneticPr fontId="7" type="Hiragana"/>
  </si>
  <si>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1"/>
  </si>
  <si>
    <t>はり師</t>
    <rPh sb="2" eb="3">
      <t>シ</t>
    </rPh>
    <phoneticPr fontId="31"/>
  </si>
  <si>
    <t>管理者</t>
    <rPh sb="0" eb="3">
      <t>カンリシャ</t>
    </rPh>
    <phoneticPr fontId="31"/>
  </si>
  <si>
    <t>看護職員、機能訓練指導員</t>
    <rPh sb="0" eb="2">
      <t>カンゴ</t>
    </rPh>
    <rPh sb="2" eb="4">
      <t>ショクイン</t>
    </rPh>
    <rPh sb="5" eb="7">
      <t>キノウ</t>
    </rPh>
    <rPh sb="7" eb="9">
      <t>クンレン</t>
    </rPh>
    <rPh sb="9" eb="12">
      <t>シドウイン</t>
    </rPh>
    <phoneticPr fontId="31"/>
  </si>
  <si>
    <t>Ｄ</t>
  </si>
  <si>
    <t>看護職員</t>
    <rPh sb="0" eb="2">
      <t>カンゴ</t>
    </rPh>
    <rPh sb="2" eb="4">
      <t>ショクイン</t>
    </rPh>
    <phoneticPr fontId="31"/>
  </si>
  <si>
    <t>介護職員</t>
    <rPh sb="0" eb="2">
      <t>カイゴ</t>
    </rPh>
    <rPh sb="2" eb="4">
      <t>ショクイン</t>
    </rPh>
    <phoneticPr fontId="31"/>
  </si>
  <si>
    <t>常勤で専従</t>
    <rPh sb="0" eb="2">
      <t>ジョウキン</t>
    </rPh>
    <rPh sb="3" eb="5">
      <t>センジュウ</t>
    </rPh>
    <phoneticPr fontId="31"/>
  </si>
  <si>
    <t>非常勤で専従</t>
    <rPh sb="0" eb="3">
      <t>ヒジョウキン</t>
    </rPh>
    <rPh sb="4" eb="6">
      <t>センジュウ</t>
    </rPh>
    <phoneticPr fontId="31"/>
  </si>
  <si>
    <t>下記の記入方法に従って、入力してください。</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</si>
  <si>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1"/>
  </si>
  <si>
    <t>(6) 
職種</t>
  </si>
  <si>
    <t>(14) サービス提供時間内の勤務延時間数（生活相談員）</t>
    <rPh sb="9" eb="11">
      <t>テイキョウ</t>
    </rPh>
    <rPh sb="11" eb="13">
      <t>ジカン</t>
    </rPh>
    <rPh sb="13" eb="14">
      <t>ナイ</t>
    </rPh>
    <phoneticPr fontId="31"/>
  </si>
  <si>
    <t>２．職種名・資格名称</t>
    <rPh sb="2" eb="4">
      <t>ショクシュ</t>
    </rPh>
    <rPh sb="4" eb="5">
      <t>メイ</t>
    </rPh>
    <rPh sb="6" eb="8">
      <t>シカク</t>
    </rPh>
    <rPh sb="8" eb="10">
      <t>メイショウ</t>
    </rPh>
    <phoneticPr fontId="31"/>
  </si>
  <si>
    <t>(15) サービス提供時間内の勤務延時間数（介護職員）</t>
    <rPh sb="9" eb="11">
      <t>テイキョウ</t>
    </rPh>
    <rPh sb="11" eb="13">
      <t>ジカン</t>
    </rPh>
    <rPh sb="13" eb="14">
      <t>ナイ</t>
    </rPh>
    <phoneticPr fontId="31"/>
  </si>
  <si>
    <t>(16) 利用者数　　　</t>
  </si>
  <si>
    <t>(17) サービス提供時間（平均提供時間）</t>
    <rPh sb="9" eb="11">
      <t>テイキョウ</t>
    </rPh>
    <rPh sb="11" eb="13">
      <t>ジカン</t>
    </rPh>
    <rPh sb="14" eb="16">
      <t>ヘイキン</t>
    </rPh>
    <rPh sb="16" eb="18">
      <t>テイキョウ</t>
    </rPh>
    <rPh sb="18" eb="20">
      <t>ジカン</t>
    </rPh>
    <phoneticPr fontId="31"/>
  </si>
  <si>
    <t>(18) 確保すべき介護職員の勤務時間数　　　</t>
    <rPh sb="5" eb="7">
      <t>カクホ</t>
    </rPh>
    <rPh sb="10" eb="12">
      <t>カイゴ</t>
    </rPh>
    <rPh sb="12" eb="14">
      <t>ショクイン</t>
    </rPh>
    <rPh sb="15" eb="17">
      <t>キンム</t>
    </rPh>
    <rPh sb="17" eb="20">
      <t>ジカンスウ</t>
    </rPh>
    <phoneticPr fontId="31"/>
  </si>
  <si>
    <t>(9) 氏　名</t>
  </si>
  <si>
    <t>サービス提供時間内
の勤務時間数</t>
    <rPh sb="4" eb="6">
      <t>テイキョウ</t>
    </rPh>
    <rPh sb="6" eb="9">
      <t>ジカンナイ</t>
    </rPh>
    <rPh sb="11" eb="13">
      <t>キンム</t>
    </rPh>
    <rPh sb="13" eb="15">
      <t>ジカン</t>
    </rPh>
    <rPh sb="15" eb="16">
      <t>スウ</t>
    </rPh>
    <phoneticPr fontId="31"/>
  </si>
  <si>
    <t>(10)</t>
  </si>
  <si>
    <t>管 理 者</t>
    <rPh sb="0" eb="1">
      <t>カン</t>
    </rPh>
    <rPh sb="2" eb="3">
      <t>リ</t>
    </rPh>
    <rPh sb="4" eb="5">
      <t>シャ</t>
    </rPh>
    <phoneticPr fontId="7"/>
  </si>
  <si>
    <t>始業時刻</t>
    <rPh sb="0" eb="2">
      <t>シギョウ</t>
    </rPh>
    <rPh sb="2" eb="4">
      <t>ジコク</t>
    </rPh>
    <phoneticPr fontId="31"/>
  </si>
  <si>
    <t>2週目</t>
    <rPh sb="1" eb="2">
      <t>シュウ</t>
    </rPh>
    <rPh sb="2" eb="3">
      <t>メ</t>
    </rPh>
    <phoneticPr fontId="31"/>
  </si>
  <si>
    <t>3週目</t>
    <rPh sb="1" eb="2">
      <t>シュウ</t>
    </rPh>
    <rPh sb="2" eb="3">
      <t>メ</t>
    </rPh>
    <phoneticPr fontId="31"/>
  </si>
  <si>
    <t>5週目</t>
    <rPh sb="1" eb="2">
      <t>シュウ</t>
    </rPh>
    <rPh sb="2" eb="3">
      <t>メ</t>
    </rPh>
    <phoneticPr fontId="31"/>
  </si>
  <si>
    <t>当月の日数</t>
    <rPh sb="0" eb="2">
      <t>トウゲツ</t>
    </rPh>
    <rPh sb="3" eb="5">
      <t>ニッスウ</t>
    </rPh>
    <phoneticPr fontId="31"/>
  </si>
  <si>
    <t>時間/週</t>
    <rPh sb="0" eb="2">
      <t>ジカン</t>
    </rPh>
    <rPh sb="3" eb="4">
      <t>シュウ</t>
    </rPh>
    <phoneticPr fontId="31"/>
  </si>
  <si>
    <t>(4) 事業所全体のサービス提供単位数</t>
  </si>
  <si>
    <t>予定</t>
  </si>
  <si>
    <t>（計</t>
    <rPh sb="1" eb="2">
      <t>ケイ</t>
    </rPh>
    <phoneticPr fontId="31"/>
  </si>
  <si>
    <t>単位</t>
    <rPh sb="0" eb="2">
      <t>タンイ</t>
    </rPh>
    <phoneticPr fontId="31"/>
  </si>
  <si>
    <t>　　8　「主たる事業所の所在地以外の場所で一部実施する場合の出張所等の所在地」について、複数の出張所等を有する</t>
  </si>
  <si>
    <t>時間）</t>
    <rPh sb="0" eb="2">
      <t>ジカン</t>
    </rPh>
    <phoneticPr fontId="31"/>
  </si>
  <si>
    <t>■シフト記号表（勤務時間帯）</t>
    <rPh sb="4" eb="6">
      <t>キゴウ</t>
    </rPh>
    <rPh sb="6" eb="7">
      <t>ヒョウ</t>
    </rPh>
    <rPh sb="8" eb="10">
      <t>キンム</t>
    </rPh>
    <rPh sb="10" eb="13">
      <t>ジカンタイ</t>
    </rPh>
    <phoneticPr fontId="31"/>
  </si>
  <si>
    <t>　　　　　　　＊</t>
  </si>
  <si>
    <t>※24時間表記</t>
  </si>
  <si>
    <t>d</t>
  </si>
  <si>
    <t>g</t>
  </si>
  <si>
    <t>q</t>
  </si>
  <si>
    <t>s</t>
  </si>
  <si>
    <t>v</t>
  </si>
  <si>
    <t>・職種ごとの勤務時間を「○：○○～○：○○」と表記することが困難な場合は、No21～30を活用し、勤務時間数のみを入力してください。</t>
    <rPh sb="45" eb="47">
      <t>カツヨウ</t>
    </rPh>
    <phoneticPr fontId="31"/>
  </si>
  <si>
    <t>w</t>
  </si>
  <si>
    <t>機能訓練指導員、介護職員</t>
    <rPh sb="0" eb="2">
      <t>キノウ</t>
    </rPh>
    <rPh sb="2" eb="4">
      <t>クンレン</t>
    </rPh>
    <rPh sb="4" eb="7">
      <t>シドウイン</t>
    </rPh>
    <rPh sb="8" eb="10">
      <t>カイゴ</t>
    </rPh>
    <rPh sb="10" eb="12">
      <t>ショクイン</t>
    </rPh>
    <phoneticPr fontId="31"/>
  </si>
  <si>
    <t>休</t>
    <rPh sb="0" eb="1">
      <t>ヤス</t>
    </rPh>
    <phoneticPr fontId="31"/>
  </si>
  <si>
    <t>-</t>
  </si>
  <si>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1"/>
  </si>
  <si>
    <t>実施単位　　　（　１／　１）単位</t>
    <rPh sb="0" eb="2">
      <t>ジッシ</t>
    </rPh>
    <rPh sb="2" eb="4">
      <t>タンイ</t>
    </rPh>
    <rPh sb="14" eb="16">
      <t>タンイ</t>
    </rPh>
    <phoneticPr fontId="7"/>
  </si>
  <si>
    <t>・シフト記号が足りない場合は、適宜、行を追加してください。</t>
    <rPh sb="4" eb="6">
      <t>キゴウ</t>
    </rPh>
    <rPh sb="7" eb="8">
      <t>タ</t>
    </rPh>
    <rPh sb="11" eb="13">
      <t>バアイ</t>
    </rPh>
    <rPh sb="15" eb="17">
      <t>テキギ</t>
    </rPh>
    <rPh sb="18" eb="19">
      <t>ギョウ</t>
    </rPh>
    <rPh sb="20" eb="22">
      <t>ツイカ</t>
    </rPh>
    <phoneticPr fontId="3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</si>
  <si>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1"/>
  </si>
  <si>
    <t>休憩時間1時間は「1:00」、休憩時間45分は「00:45」と入力してください。</t>
  </si>
  <si>
    <t>Ｈ 加算Ⅴ(７)</t>
  </si>
  <si>
    <t>終業時刻</t>
    <rPh sb="0" eb="2">
      <t>シュウギョウ</t>
    </rPh>
    <rPh sb="2" eb="4">
      <t>ジコク</t>
    </rPh>
    <phoneticPr fontId="31"/>
  </si>
  <si>
    <t>（</t>
  </si>
  <si>
    <t>うち、休憩時間</t>
    <rPh sb="3" eb="5">
      <t>キュウケイ</t>
    </rPh>
    <rPh sb="5" eb="7">
      <t>ジカン</t>
    </rPh>
    <phoneticPr fontId="31"/>
  </si>
  <si>
    <t>開始時刻</t>
    <rPh sb="0" eb="2">
      <t>カイシ</t>
    </rPh>
    <rPh sb="2" eb="4">
      <t>ジコク</t>
    </rPh>
    <phoneticPr fontId="31"/>
  </si>
  <si>
    <t>終了時刻</t>
    <rPh sb="0" eb="2">
      <t>シュウリョウ</t>
    </rPh>
    <rPh sb="2" eb="4">
      <t>ジコク</t>
    </rPh>
    <phoneticPr fontId="31"/>
  </si>
  <si>
    <t>社会福祉士</t>
    <rPh sb="0" eb="2">
      <t>シャカイ</t>
    </rPh>
    <rPh sb="2" eb="5">
      <t>フクシシ</t>
    </rPh>
    <phoneticPr fontId="7"/>
  </si>
  <si>
    <t>社会福祉士</t>
    <rPh sb="0" eb="2">
      <t>シャカイ</t>
    </rPh>
    <rPh sb="2" eb="5">
      <t>フクシシ</t>
    </rPh>
    <phoneticPr fontId="58"/>
  </si>
  <si>
    <t>看護師</t>
    <rPh sb="0" eb="3">
      <t>カンゴシ</t>
    </rPh>
    <phoneticPr fontId="31"/>
  </si>
  <si>
    <t>介護福祉士</t>
    <rPh sb="0" eb="2">
      <t>カイゴ</t>
    </rPh>
    <rPh sb="2" eb="5">
      <t>フクシシ</t>
    </rPh>
    <phoneticPr fontId="31"/>
  </si>
  <si>
    <t>○○　○○</t>
  </si>
  <si>
    <t>○○デイサービス</t>
  </si>
  <si>
    <t>※ INDIRECT関数使用のため、以下のとおりセルに「名前の定義」をしています。</t>
    <rPh sb="10" eb="12">
      <t>カンスウ</t>
    </rPh>
    <rPh sb="12" eb="14">
      <t>シヨウ</t>
    </rPh>
    <rPh sb="18" eb="20">
      <t>イカ</t>
    </rPh>
    <rPh sb="28" eb="30">
      <t>ナマエ</t>
    </rPh>
    <rPh sb="31" eb="33">
      <t>テイギ</t>
    </rPh>
    <phoneticPr fontId="31"/>
  </si>
  <si>
    <t>　C列・・・「管理者」</t>
    <rPh sb="2" eb="3">
      <t>レツ</t>
    </rPh>
    <rPh sb="7" eb="10">
      <t>カンリシャ</t>
    </rPh>
    <phoneticPr fontId="3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</si>
  <si>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1"/>
  </si>
  <si>
    <t>　行が足りない場合は、適宜追加してください。</t>
    <rPh sb="1" eb="2">
      <t>ギョウ</t>
    </rPh>
    <rPh sb="3" eb="4">
      <t>タ</t>
    </rPh>
    <rPh sb="7" eb="9">
      <t>バアイ</t>
    </rPh>
    <rPh sb="11" eb="13">
      <t>テキギ</t>
    </rPh>
    <rPh sb="13" eb="15">
      <t>ツイカ</t>
    </rPh>
    <phoneticPr fontId="3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</si>
  <si>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1"/>
  </si>
  <si>
    <t>　・「数式」タブ　⇒　「名前の定義」を選択</t>
    <rPh sb="3" eb="5">
      <t>スウシキ</t>
    </rPh>
    <rPh sb="12" eb="14">
      <t>ナマエ</t>
    </rPh>
    <rPh sb="15" eb="17">
      <t>テイギ</t>
    </rPh>
    <rPh sb="19" eb="21">
      <t>センタク</t>
    </rPh>
    <phoneticPr fontId="31"/>
  </si>
  <si>
    <t>精神保健福祉士</t>
    <rPh sb="0" eb="2">
      <t>セイシン</t>
    </rPh>
    <rPh sb="2" eb="4">
      <t>ホケン</t>
    </rPh>
    <rPh sb="4" eb="7">
      <t>フクシシ</t>
    </rPh>
    <phoneticPr fontId="31"/>
  </si>
  <si>
    <t>作業療法士</t>
    <rPh sb="0" eb="2">
      <t>サギョウ</t>
    </rPh>
    <rPh sb="2" eb="5">
      <t>リョウホウシ</t>
    </rPh>
    <phoneticPr fontId="31"/>
  </si>
  <si>
    <t>柔道整復師</t>
    <rPh sb="0" eb="2">
      <t>ジュウドウ</t>
    </rPh>
    <rPh sb="2" eb="5">
      <t>セイフクシ</t>
    </rPh>
    <phoneticPr fontId="31"/>
  </si>
  <si>
    <t>あん摩マッサージ指圧師</t>
    <rPh sb="2" eb="3">
      <t>マ</t>
    </rPh>
    <rPh sb="8" eb="11">
      <t>シアツシ</t>
    </rPh>
    <phoneticPr fontId="31"/>
  </si>
  <si>
    <t>（別紙４）</t>
    <rPh sb="1" eb="3">
      <t>ベッシ</t>
    </rPh>
    <phoneticPr fontId="59"/>
  </si>
  <si>
    <t>（別紙５－１）</t>
    <rPh sb="1" eb="3">
      <t>べっし</t>
    </rPh>
    <phoneticPr fontId="7" type="Hiragana"/>
  </si>
  <si>
    <t>（別紙５－２）</t>
    <rPh sb="1" eb="3">
      <t>べっし</t>
    </rPh>
    <phoneticPr fontId="7" type="Hiragana"/>
  </si>
  <si>
    <t>介護予防・日常生活支援総合事業費算定に係る体制等に関する届出書・変更届出書　チェック表
（介護予防通所介護相当サービス）</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ヘンコウ</t>
    </rPh>
    <rPh sb="34" eb="36">
      <t>トドケデ</t>
    </rPh>
    <rPh sb="36" eb="37">
      <t>ショ</t>
    </rPh>
    <rPh sb="42" eb="43">
      <t>ヒョウ</t>
    </rPh>
    <rPh sb="45" eb="47">
      <t>カイゴ</t>
    </rPh>
    <rPh sb="47" eb="49">
      <t>ヨボウ</t>
    </rPh>
    <rPh sb="49" eb="53">
      <t>ツウショカイゴ</t>
    </rPh>
    <rPh sb="53" eb="55">
      <t>ソウトウ</t>
    </rPh>
    <phoneticPr fontId="7"/>
  </si>
  <si>
    <t>届出事項</t>
    <rPh sb="0" eb="2">
      <t>トドケデ</t>
    </rPh>
    <rPh sb="2" eb="4">
      <t>ジコウ</t>
    </rPh>
    <phoneticPr fontId="7"/>
  </si>
  <si>
    <t>該当する資格証（写）</t>
  </si>
  <si>
    <t>共　通　事　項
（必ず必要な書類）</t>
    <rPh sb="0" eb="1">
      <t>トモ</t>
    </rPh>
    <rPh sb="2" eb="3">
      <t>ツウ</t>
    </rPh>
    <rPh sb="4" eb="5">
      <t>コト</t>
    </rPh>
    <rPh sb="6" eb="7">
      <t>コウ</t>
    </rPh>
    <rPh sb="9" eb="10">
      <t>カナラ</t>
    </rPh>
    <rPh sb="11" eb="13">
      <t>ヒツヨウ</t>
    </rPh>
    <rPh sb="14" eb="16">
      <t>ショルイ</t>
    </rPh>
    <phoneticPr fontId="7"/>
  </si>
  <si>
    <t>職員の欠員による減算の状況</t>
    <rPh sb="0" eb="2">
      <t>ショクイン</t>
    </rPh>
    <rPh sb="3" eb="5">
      <t>ケツイン</t>
    </rPh>
    <rPh sb="8" eb="10">
      <t>ゲンサン</t>
    </rPh>
    <rPh sb="11" eb="13">
      <t>ジョウキョウ</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</si>
  <si>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</si>
  <si>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添　付　書　類</t>
    <rPh sb="0" eb="1">
      <t>ソウ</t>
    </rPh>
    <rPh sb="2" eb="3">
      <t>ヅケ</t>
    </rPh>
    <rPh sb="4" eb="5">
      <t>ショ</t>
    </rPh>
    <rPh sb="6" eb="7">
      <t>タグイ</t>
    </rPh>
    <phoneticPr fontId="7"/>
  </si>
  <si>
    <t>口腔機能改善管理指導計画書等様式</t>
    <rPh sb="0" eb="2">
      <t>コウクウ</t>
    </rPh>
    <rPh sb="2" eb="4">
      <t>キノウ</t>
    </rPh>
    <rPh sb="4" eb="6">
      <t>カイゼン</t>
    </rPh>
    <rPh sb="6" eb="8">
      <t>カンリ</t>
    </rPh>
    <rPh sb="8" eb="10">
      <t>シドウ</t>
    </rPh>
    <rPh sb="10" eb="12">
      <t>ケイカク</t>
    </rPh>
    <rPh sb="12" eb="13">
      <t>ショ</t>
    </rPh>
    <rPh sb="13" eb="14">
      <t>トウ</t>
    </rPh>
    <rPh sb="14" eb="16">
      <t>ヨウシキ</t>
    </rPh>
    <phoneticPr fontId="7"/>
  </si>
  <si>
    <t>理由書</t>
  </si>
  <si>
    <t>訪問リハビリテーション事業所、通所リハビリテーション事業所、リハビリテーションを実施している医療提供施設と連携していることを確認できる書類（契約書等）</t>
  </si>
  <si>
    <t>変更後の運営規程又は新旧対照表</t>
    <rPh sb="0" eb="2">
      <t>ヘンコウ</t>
    </rPh>
    <rPh sb="2" eb="3">
      <t>ゴ</t>
    </rPh>
    <rPh sb="4" eb="6">
      <t>ウンエイ</t>
    </rPh>
    <rPh sb="6" eb="8">
      <t>キテイ</t>
    </rPh>
    <rPh sb="8" eb="9">
      <t>マタ</t>
    </rPh>
    <rPh sb="10" eb="12">
      <t>シンキュウ</t>
    </rPh>
    <rPh sb="12" eb="15">
      <t>タイショウヒョウ</t>
    </rPh>
    <phoneticPr fontId="7"/>
  </si>
  <si>
    <t>任意の様式で可。</t>
    <rPh sb="0" eb="2">
      <t>ニンイ</t>
    </rPh>
    <rPh sb="3" eb="5">
      <t>ヨウシキ</t>
    </rPh>
    <rPh sb="6" eb="7">
      <t>カ</t>
    </rPh>
    <phoneticPr fontId="7"/>
  </si>
  <si>
    <t>通所介護計画の中に記載しない場合のみ提出</t>
    <rPh sb="0" eb="2">
      <t>ツウショ</t>
    </rPh>
    <rPh sb="2" eb="4">
      <t>カイゴ</t>
    </rPh>
    <rPh sb="4" eb="6">
      <t>ケイカク</t>
    </rPh>
    <rPh sb="7" eb="8">
      <t>ナカ</t>
    </rPh>
    <rPh sb="9" eb="11">
      <t>キサイ</t>
    </rPh>
    <rPh sb="14" eb="16">
      <t>バアイ</t>
    </rPh>
    <rPh sb="18" eb="20">
      <t>テイシュツ</t>
    </rPh>
    <phoneticPr fontId="7"/>
  </si>
  <si>
    <t>歯科衛生士、言語聴覚士、看護師、准看護師。</t>
    <rPh sb="0" eb="2">
      <t>シカ</t>
    </rPh>
    <rPh sb="2" eb="5">
      <t>エイセイシ</t>
    </rPh>
    <rPh sb="6" eb="8">
      <t>ゲンゴ</t>
    </rPh>
    <rPh sb="8" eb="11">
      <t>チョウカクシ</t>
    </rPh>
    <rPh sb="12" eb="15">
      <t>カンゴシ</t>
    </rPh>
    <rPh sb="16" eb="20">
      <t>ジュンカンゴシ</t>
    </rPh>
    <phoneticPr fontId="7"/>
  </si>
  <si>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7"/>
  </si>
  <si>
    <t>※個別機能訓練加算を算定している場合は、１月につき算定できる単位数は半分の１００単位。</t>
  </si>
  <si>
    <t>介護予防・日常生活支援総合事業費算定に係る体制等に関する届出書＜別紙１＞</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ベッシ</t>
    </rPh>
    <phoneticPr fontId="7"/>
  </si>
  <si>
    <t>運営規程（必要に応じて）</t>
    <rPh sb="0" eb="2">
      <t>ウンエイ</t>
    </rPh>
    <rPh sb="2" eb="4">
      <t>キテイ</t>
    </rPh>
    <rPh sb="5" eb="7">
      <t>ヒツヨウ</t>
    </rPh>
    <rPh sb="8" eb="9">
      <t>オウ</t>
    </rPh>
    <phoneticPr fontId="7"/>
  </si>
  <si>
    <t>若年性認知症利用者受入加算に関する状況（別紙４）</t>
    <rPh sb="0" eb="2">
      <t>ジャクネン</t>
    </rPh>
    <rPh sb="2" eb="3">
      <t>セイ</t>
    </rPh>
    <rPh sb="3" eb="6">
      <t>ニンチショウ</t>
    </rPh>
    <rPh sb="6" eb="9">
      <t>リヨウシャ</t>
    </rPh>
    <rPh sb="9" eb="11">
      <t>ウケイレ</t>
    </rPh>
    <rPh sb="11" eb="13">
      <t>カサン</t>
    </rPh>
    <rPh sb="14" eb="15">
      <t>カン</t>
    </rPh>
    <rPh sb="17" eb="19">
      <t>ジョウキョウ</t>
    </rPh>
    <rPh sb="20" eb="22">
      <t>ベッシ</t>
    </rPh>
    <phoneticPr fontId="7"/>
  </si>
  <si>
    <t>Ｎ 加算Ⅴ(１２)</t>
  </si>
  <si>
    <t>茨城　＊＊</t>
    <rPh sb="0" eb="2">
      <t>イバラキ</t>
    </rPh>
    <phoneticPr fontId="7"/>
  </si>
  <si>
    <t>サービス提供体制強化加算に関する確認書＜別紙5-1,5-2＞</t>
    <rPh sb="4" eb="6">
      <t>テイキョウ</t>
    </rPh>
    <rPh sb="6" eb="8">
      <t>タイセイ</t>
    </rPh>
    <rPh sb="8" eb="10">
      <t>キョウカ</t>
    </rPh>
    <rPh sb="10" eb="12">
      <t>カサン</t>
    </rPh>
    <rPh sb="13" eb="14">
      <t>カン</t>
    </rPh>
    <rPh sb="16" eb="19">
      <t>カクニンショ</t>
    </rPh>
    <rPh sb="20" eb="22">
      <t>ベッシ</t>
    </rPh>
    <phoneticPr fontId="7"/>
  </si>
  <si>
    <t>職　種</t>
    <rPh sb="0" eb="3">
      <t>ショクシュ</t>
    </rPh>
    <phoneticPr fontId="7"/>
  </si>
  <si>
    <t>計</t>
    <rPh sb="0" eb="1">
      <t>ケイ</t>
    </rPh>
    <phoneticPr fontId="7"/>
  </si>
  <si>
    <t>※＊欄に当該月の曜日を記入すること。</t>
    <rPh sb="2" eb="3">
      <t>ラン</t>
    </rPh>
    <rPh sb="4" eb="6">
      <t>トウガイ</t>
    </rPh>
    <rPh sb="6" eb="7">
      <t>ツキ</t>
    </rPh>
    <rPh sb="8" eb="10">
      <t>ヨウビ</t>
    </rPh>
    <rPh sb="11" eb="13">
      <t>キニュウ</t>
    </rPh>
    <phoneticPr fontId="7"/>
  </si>
  <si>
    <t>　　　　　※専従とは、当該事業所における勤務時間中に他の職務に従事しないことをいう。</t>
    <rPh sb="6" eb="8">
      <t>センジュウ</t>
    </rPh>
    <rPh sb="11" eb="13">
      <t>トウガイ</t>
    </rPh>
    <rPh sb="13" eb="16">
      <t>ジギョウショ</t>
    </rPh>
    <rPh sb="20" eb="22">
      <t>キンム</t>
    </rPh>
    <rPh sb="22" eb="24">
      <t>ジカン</t>
    </rPh>
    <rPh sb="24" eb="25">
      <t>チュウ</t>
    </rPh>
    <rPh sb="26" eb="27">
      <t>タ</t>
    </rPh>
    <rPh sb="28" eb="30">
      <t>ショクム</t>
    </rPh>
    <rPh sb="31" eb="33">
      <t>ジュウジ</t>
    </rPh>
    <phoneticPr fontId="7"/>
  </si>
  <si>
    <t>機能訓練指導員</t>
    <rPh sb="0" eb="2">
      <t>キノウ</t>
    </rPh>
    <rPh sb="2" eb="4">
      <t>クンレン</t>
    </rPh>
    <rPh sb="4" eb="7">
      <t>シドウイン</t>
    </rPh>
    <phoneticPr fontId="7"/>
  </si>
  <si>
    <t>　　３　資格等が必要な職種については、「資格等」欄にその資格を記入するとともに、その者の資格等を証明する書類の写しを添付してください。</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7"/>
  </si>
  <si>
    <t>　　５　常勤換算が必要な職種については当該職種の職員の週平均勤務時間をすべて足し、当該事業所の週の常勤時間で除して常勤換算後の人数を記載してください。</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7"/>
  </si>
  <si>
    <t>　　８　各事業所にて使用する勤務表が本様式の記載内容を満たす場合には、各事業所の様式を添付しても構いません。</t>
    <rPh sb="4" eb="5">
      <t>カク</t>
    </rPh>
    <rPh sb="18" eb="19">
      <t>ホン</t>
    </rPh>
    <rPh sb="19" eb="21">
      <t>ヨウシキ</t>
    </rPh>
    <rPh sb="22" eb="24">
      <t>キサイ</t>
    </rPh>
    <rPh sb="24" eb="26">
      <t>ナイヨウ</t>
    </rPh>
    <rPh sb="27" eb="28">
      <t>ミ</t>
    </rPh>
    <rPh sb="30" eb="32">
      <t>バアイ</t>
    </rPh>
    <rPh sb="35" eb="39">
      <t>カクジギョウショ</t>
    </rPh>
    <rPh sb="40" eb="42">
      <t>ヨウシキ</t>
    </rPh>
    <rPh sb="43" eb="45">
      <t>テンプ</t>
    </rPh>
    <rPh sb="48" eb="49">
      <t>カマ</t>
    </rPh>
    <phoneticPr fontId="7"/>
  </si>
  <si>
    <t>氏　名</t>
    <rPh sb="0" eb="3">
      <t>シメイ</t>
    </rPh>
    <phoneticPr fontId="7"/>
  </si>
  <si>
    <t>第１週</t>
    <rPh sb="0" eb="1">
      <t>ダイ</t>
    </rPh>
    <rPh sb="2" eb="3">
      <t>シュウ</t>
    </rPh>
    <phoneticPr fontId="7"/>
  </si>
  <si>
    <t>第３週</t>
    <rPh sb="0" eb="1">
      <t>ダイ</t>
    </rPh>
    <rPh sb="2" eb="3">
      <t>シュウ</t>
    </rPh>
    <phoneticPr fontId="7"/>
  </si>
  <si>
    <t>第４週</t>
    <rPh sb="0" eb="1">
      <t>ダイ</t>
    </rPh>
    <rPh sb="2" eb="3">
      <t>シュウ</t>
    </rPh>
    <phoneticPr fontId="7"/>
  </si>
  <si>
    <t>（介護予防）通所介護・第一号通所事業</t>
    <rPh sb="1" eb="3">
      <t>カイゴ</t>
    </rPh>
    <rPh sb="3" eb="5">
      <t>ヨボウ</t>
    </rPh>
    <rPh sb="6" eb="8">
      <t>ツウショ</t>
    </rPh>
    <rPh sb="8" eb="10">
      <t>カイゴ</t>
    </rPh>
    <rPh sb="11" eb="12">
      <t>ダイ</t>
    </rPh>
    <rPh sb="12" eb="14">
      <t>イチゴウ</t>
    </rPh>
    <rPh sb="14" eb="16">
      <t>ツウショ</t>
    </rPh>
    <rPh sb="16" eb="18">
      <t>ジギョウ</t>
    </rPh>
    <phoneticPr fontId="7"/>
  </si>
  <si>
    <t>勤務時間数</t>
    <rPh sb="0" eb="2">
      <t>キンム</t>
    </rPh>
    <rPh sb="2" eb="4">
      <t>ジカン</t>
    </rPh>
    <rPh sb="4" eb="5">
      <t>スウ</t>
    </rPh>
    <phoneticPr fontId="7"/>
  </si>
  <si>
    <t>４　週　の</t>
    <rPh sb="2" eb="3">
      <t>シュウ</t>
    </rPh>
    <phoneticPr fontId="7"/>
  </si>
  <si>
    <t>合計時間数</t>
    <rPh sb="0" eb="2">
      <t>ゴウケイ</t>
    </rPh>
    <rPh sb="2" eb="4">
      <t>ジカン</t>
    </rPh>
    <rPh sb="4" eb="5">
      <t>スウ</t>
    </rPh>
    <phoneticPr fontId="7"/>
  </si>
  <si>
    <t>実施単位　　　（　　／　　）単位</t>
    <rPh sb="0" eb="2">
      <t>ジッシ</t>
    </rPh>
    <rPh sb="2" eb="4">
      <t>タンイ</t>
    </rPh>
    <rPh sb="14" eb="16">
      <t>タンイ</t>
    </rPh>
    <phoneticPr fontId="7"/>
  </si>
  <si>
    <t>サービス提供時間（送迎時間を除く）</t>
    <rPh sb="4" eb="6">
      <t>テイキョウ</t>
    </rPh>
    <rPh sb="6" eb="8">
      <t>ジカン</t>
    </rPh>
    <rPh sb="9" eb="11">
      <t>ソウゲイ</t>
    </rPh>
    <rPh sb="11" eb="13">
      <t>ジカン</t>
    </rPh>
    <rPh sb="14" eb="15">
      <t>ノゾ</t>
    </rPh>
    <phoneticPr fontId="7"/>
  </si>
  <si>
    <t>　　（　　：　　　～　　　：　　　）</t>
  </si>
  <si>
    <t>週平均の</t>
    <rPh sb="0" eb="3">
      <t>シュウヘイキン</t>
    </rPh>
    <phoneticPr fontId="7"/>
  </si>
  <si>
    <t>資格等</t>
    <rPh sb="0" eb="2">
      <t>シカク</t>
    </rPh>
    <rPh sb="2" eb="3">
      <t>トウ</t>
    </rPh>
    <phoneticPr fontId="7"/>
  </si>
  <si>
    <t>従業者の勤務の体制及び勤務形態一覧表　（平成３０年７月分）</t>
    <rPh sb="0" eb="3">
      <t>ジュウギョウシャ</t>
    </rPh>
    <rPh sb="4" eb="6">
      <t>キンム</t>
    </rPh>
    <rPh sb="7" eb="9">
      <t>タイセイ</t>
    </rPh>
    <rPh sb="9" eb="10">
      <t>オヨ</t>
    </rPh>
    <rPh sb="11" eb="13">
      <t>キンム</t>
    </rPh>
    <rPh sb="13" eb="15">
      <t>ケイタイ</t>
    </rPh>
    <rPh sb="15" eb="18">
      <t>イチランヒョウ</t>
    </rPh>
    <rPh sb="20" eb="22">
      <t>ヘイセイ</t>
    </rPh>
    <rPh sb="24" eb="25">
      <t>ネン</t>
    </rPh>
    <rPh sb="26" eb="27">
      <t>ガツ</t>
    </rPh>
    <rPh sb="27" eb="28">
      <t>ブン</t>
    </rPh>
    <phoneticPr fontId="7"/>
  </si>
  <si>
    <t>〃</t>
  </si>
  <si>
    <t>１日の利用者数</t>
    <rPh sb="1" eb="2">
      <t>ニチ</t>
    </rPh>
    <rPh sb="3" eb="5">
      <t>リヨウ</t>
    </rPh>
    <rPh sb="5" eb="6">
      <t>シャ</t>
    </rPh>
    <rPh sb="6" eb="7">
      <t>スウ</t>
    </rPh>
    <phoneticPr fontId="7"/>
  </si>
  <si>
    <t>１　日　の　　　　　　勤務形態別　　　　　　人 員 内 訳</t>
    <rPh sb="2" eb="3">
      <t>ヒ</t>
    </rPh>
    <rPh sb="22" eb="25">
      <t>ジンイン</t>
    </rPh>
    <rPh sb="26" eb="29">
      <t>ウチワケ</t>
    </rPh>
    <phoneticPr fontId="7"/>
  </si>
  <si>
    <t>Ｂ</t>
  </si>
  <si>
    <t>Ａ</t>
  </si>
  <si>
    <t>青森　＊＊</t>
    <rPh sb="0" eb="2">
      <t>アオモリ</t>
    </rPh>
    <phoneticPr fontId="7"/>
  </si>
  <si>
    <t>岩手　＊＊</t>
    <rPh sb="0" eb="2">
      <t>イワテ</t>
    </rPh>
    <phoneticPr fontId="7"/>
  </si>
  <si>
    <t>宮城　＊＊</t>
    <rPh sb="0" eb="2">
      <t>ミヤギ</t>
    </rPh>
    <phoneticPr fontId="7"/>
  </si>
  <si>
    <t>山形　＊＊</t>
    <rPh sb="0" eb="2">
      <t>ヤマガタ</t>
    </rPh>
    <phoneticPr fontId="7"/>
  </si>
  <si>
    <t>栄養アセスメント・栄養改善体制</t>
    <rPh sb="0" eb="2">
      <t>エイヨウ</t>
    </rPh>
    <rPh sb="9" eb="11">
      <t>エイヨウ</t>
    </rPh>
    <rPh sb="11" eb="13">
      <t>カイゼン</t>
    </rPh>
    <rPh sb="13" eb="15">
      <t>タイセイ</t>
    </rPh>
    <phoneticPr fontId="7"/>
  </si>
  <si>
    <t>福島　＊＊</t>
    <rPh sb="0" eb="2">
      <t>フクシマ</t>
    </rPh>
    <phoneticPr fontId="7"/>
  </si>
  <si>
    <t>８</t>
  </si>
  <si>
    <t>１</t>
  </si>
  <si>
    <t>１ 非該当</t>
  </si>
  <si>
    <t>２</t>
  </si>
  <si>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</si>
  <si>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</si>
  <si>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</si>
  <si>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</si>
  <si>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</si>
  <si>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（介護予防）通所介護・第一号通所事業</t>
    <rPh sb="1" eb="3">
      <t>カイゴ</t>
    </rPh>
    <rPh sb="3" eb="5">
      <t>ヨボウ</t>
    </rPh>
    <rPh sb="6" eb="8">
      <t>ツウショ</t>
    </rPh>
    <rPh sb="8" eb="10">
      <t>カイゴ</t>
    </rPh>
    <rPh sb="11" eb="12">
      <t>ダイ</t>
    </rPh>
    <rPh sb="12" eb="13">
      <t>イチ</t>
    </rPh>
    <rPh sb="13" eb="14">
      <t>ゴウ</t>
    </rPh>
    <rPh sb="14" eb="16">
      <t>ツウショ</t>
    </rPh>
    <rPh sb="16" eb="18">
      <t>ジギョウ</t>
    </rPh>
    <phoneticPr fontId="7"/>
  </si>
  <si>
    <t>利用定員　　　　　（ ２０ 人）</t>
    <rPh sb="0" eb="2">
      <t>リヨウ</t>
    </rPh>
    <rPh sb="2" eb="4">
      <t>テイイン</t>
    </rPh>
    <rPh sb="14" eb="15">
      <t>ニン</t>
    </rPh>
    <phoneticPr fontId="7"/>
  </si>
  <si>
    <t>社会福祉主事</t>
    <rPh sb="0" eb="2">
      <t>シャカイ</t>
    </rPh>
    <rPh sb="2" eb="4">
      <t>フクシ</t>
    </rPh>
    <rPh sb="4" eb="6">
      <t>シュジ</t>
    </rPh>
    <phoneticPr fontId="7"/>
  </si>
  <si>
    <t>准看護師</t>
    <rPh sb="0" eb="4">
      <t>ジュンカンゴシ</t>
    </rPh>
    <phoneticPr fontId="7"/>
  </si>
  <si>
    <t>ヘルパー１級</t>
    <rPh sb="5" eb="6">
      <t>キュウ</t>
    </rPh>
    <phoneticPr fontId="7"/>
  </si>
  <si>
    <t>ヘルパー２級</t>
    <rPh sb="5" eb="6">
      <t>キュウ</t>
    </rPh>
    <phoneticPr fontId="7"/>
  </si>
  <si>
    <t>（参考様式６）</t>
    <rPh sb="1" eb="3">
      <t>サンコウ</t>
    </rPh>
    <rPh sb="3" eb="5">
      <t>ヨウシキ</t>
    </rPh>
    <phoneticPr fontId="7"/>
  </si>
  <si>
    <t>参考様式６</t>
    <rPh sb="0" eb="2">
      <t>サンコウ</t>
    </rPh>
    <rPh sb="2" eb="4">
      <t>ヨウシキ</t>
    </rPh>
    <phoneticPr fontId="7"/>
  </si>
  <si>
    <t>参考様式６</t>
    <rPh sb="2" eb="4">
      <t>ヨウシキ</t>
    </rPh>
    <phoneticPr fontId="7"/>
  </si>
  <si>
    <t>介護福祉士等の割合で算定をお考えの際には、別紙5-1を使用してください。
職員の勤続年数で算定をお考えの際には、別紙5-2を使用してください。</t>
    <rPh sb="0" eb="2">
      <t>カイゴ</t>
    </rPh>
    <rPh sb="2" eb="5">
      <t>フクシシ</t>
    </rPh>
    <rPh sb="5" eb="6">
      <t>トウ</t>
    </rPh>
    <rPh sb="7" eb="9">
      <t>ワリアイ</t>
    </rPh>
    <rPh sb="10" eb="12">
      <t>サンテイ</t>
    </rPh>
    <rPh sb="14" eb="15">
      <t>カンガ</t>
    </rPh>
    <rPh sb="17" eb="18">
      <t>サイ</t>
    </rPh>
    <rPh sb="21" eb="23">
      <t>ベッシ</t>
    </rPh>
    <rPh sb="27" eb="29">
      <t>シヨウ</t>
    </rPh>
    <rPh sb="37" eb="39">
      <t>ショクイン</t>
    </rPh>
    <rPh sb="40" eb="42">
      <t>キンゾク</t>
    </rPh>
    <rPh sb="42" eb="44">
      <t>ネンスウ</t>
    </rPh>
    <rPh sb="45" eb="47">
      <t>サンテイ</t>
    </rPh>
    <rPh sb="49" eb="50">
      <t>カンガ</t>
    </rPh>
    <rPh sb="52" eb="53">
      <t>サイ</t>
    </rPh>
    <rPh sb="56" eb="58">
      <t>ベッシ</t>
    </rPh>
    <rPh sb="62" eb="64">
      <t>シヨウ</t>
    </rPh>
    <phoneticPr fontId="7"/>
  </si>
  <si>
    <t>　　　場合は、適宜欄を補正して、全ての出張所等の状況について記載してください。</t>
  </si>
  <si>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</si>
  <si>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はい・いいえ</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</si>
  <si>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</si>
  <si>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</si>
  <si>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高齢者虐待防止措置実施の有無</t>
  </si>
  <si>
    <t>業務継続計画策定の有無</t>
  </si>
  <si>
    <t>添付書類なし</t>
    <rPh sb="0" eb="4">
      <t>てんぷしょるい</t>
    </rPh>
    <phoneticPr fontId="7" type="Hiragana"/>
  </si>
  <si>
    <t>添付書類なし</t>
    <rPh sb="0" eb="4">
      <t>てんぷ</t>
    </rPh>
    <phoneticPr fontId="7" type="Hiragana"/>
  </si>
  <si>
    <t>一体的サービス提供加算</t>
    <rPh sb="0" eb="3">
      <t>いったいてき</t>
    </rPh>
    <rPh sb="7" eb="9">
      <t>ていきょう</t>
    </rPh>
    <rPh sb="9" eb="11">
      <t>かさん</t>
    </rPh>
    <phoneticPr fontId="7" type="Hiragana"/>
  </si>
  <si>
    <t>　改定により加算が自体がなくなる場合は不要です。</t>
  </si>
  <si>
    <t>添付書類なし</t>
  </si>
  <si>
    <t>栄養改善サービス及び口腔機能向上サービスをいずれも実施した場合</t>
    <rPh sb="0" eb="8">
      <t>えいようかいぜ</t>
    </rPh>
    <rPh sb="8" eb="9">
      <t>およ</t>
    </rPh>
    <rPh sb="10" eb="12">
      <t>こうくう</t>
    </rPh>
    <rPh sb="12" eb="14">
      <t>きのう</t>
    </rPh>
    <rPh sb="14" eb="16">
      <t>こうじょう</t>
    </rPh>
    <rPh sb="25" eb="27">
      <t>じっし</t>
    </rPh>
    <rPh sb="29" eb="31">
      <t>ばあい</t>
    </rPh>
    <phoneticPr fontId="7" type="Hiragana"/>
  </si>
  <si>
    <t>介護予防・日常生活支援総合事業費算定に係る体制等に関する変更に伴い，改正したもの。介護の内容・利用料金の変更等について記載が必要。</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0">
      <t>ヘンコウ</t>
    </rPh>
    <rPh sb="31" eb="32">
      <t>トモナ</t>
    </rPh>
    <rPh sb="34" eb="36">
      <t>カイセイ</t>
    </rPh>
    <rPh sb="41" eb="43">
      <t>カイゴ</t>
    </rPh>
    <rPh sb="44" eb="46">
      <t>ナイヨウ</t>
    </rPh>
    <rPh sb="47" eb="51">
      <t>リヨウリ</t>
    </rPh>
    <rPh sb="52" eb="55">
      <t>ヘンコ</t>
    </rPh>
    <rPh sb="59" eb="61">
      <t>キサイ</t>
    </rPh>
    <rPh sb="62" eb="64">
      <t>ヒツヨウ</t>
    </rPh>
    <phoneticPr fontId="7"/>
  </si>
  <si>
    <t>〇生活機能向上連携加算に関する状況　</t>
  </si>
  <si>
    <t>①　指定訪問リハビリテーション事業所、指定通所リハビリテーション事業所又はリハビリテーションを実施している医療提供施設の理学療法士、作業療法士、言語聴覚士又は医師の助言に基づき、指定通所介護事業所の機能訓練指導員等が共同して利用者の身体状況等の評価及び個別機能訓練計画の作成を行っているか。　【加算Ⅰ】</t>
  </si>
  <si>
    <t>②　指定訪問リハビリテーション事業所、指定通所リハビリテーション事業所又はリハビリテーションを実施している医療提供施設の理学療法士、作業療法士、言語聴覚士又は医師が、指定通所介護事業所を訪問し、事業所の機能訓練指導員等が共同して利用者の身体状況等の評価及び個別機能訓練計画の作成を行っているか。【加算Ⅱ】</t>
  </si>
  <si>
    <t>③　個別機能訓練計画に基づき、利用者の身体機能又は生活機能向上を目的とする機能訓練の項目を準備し、機能訓練指導員等が、利用者の心身の状況に応じた機能訓練を適切に提供しているか。【加算Ⅰ、加算Ⅱ】</t>
  </si>
  <si>
    <t>④　上記①②の評価に基づき、個別機能訓練計画の進捗状況等を３月ごとに１回以上評価し、利用者又はその家族に対して機能訓練の内容と個別機能訓練計画の進捗状況等を説明し、必要に応じて訓練内容の見直しを行っているか。【加算Ⅰ、加算Ⅱ】</t>
  </si>
  <si>
    <t>生活機能向上連携加算に関する届出書（別紙４）</t>
    <rPh sb="18" eb="20">
      <t>べっし</t>
    </rPh>
    <phoneticPr fontId="7" type="Hiragana"/>
  </si>
  <si>
    <t>備考　１ 「割引｣を｢あり｣と記載する場合は「介護予防・日常生活支援総合事業者による事業費の割引に係る割引率の設定について」（別紙7）を添付してください。</t>
  </si>
  <si>
    <t>　　　２ 「サービス提供体制強化加算」については、「サービス提供体制強化加算に関する届出書」（別紙5）を添付してください。</t>
  </si>
  <si>
    <t>指定事業者による介護予防・日常生活支援総合事業費の割引に係る割引率の設定について（別紙３）</t>
    <rPh sb="0" eb="2">
      <t>シテイ</t>
    </rPh>
    <rPh sb="2" eb="5">
      <t>ジギョウシャ</t>
    </rPh>
    <rPh sb="8" eb="10">
      <t>カイゴ</t>
    </rPh>
    <rPh sb="10" eb="12">
      <t>ヨボウ</t>
    </rPh>
    <rPh sb="13" eb="15">
      <t>ニチジョウ</t>
    </rPh>
    <rPh sb="15" eb="17">
      <t>セイカツ</t>
    </rPh>
    <rPh sb="17" eb="19">
      <t>シエン</t>
    </rPh>
    <rPh sb="19" eb="21">
      <t>ソウゴウ</t>
    </rPh>
    <rPh sb="21" eb="23">
      <t>ジギョウ</t>
    </rPh>
    <rPh sb="23" eb="24">
      <t>ヒ</t>
    </rPh>
    <rPh sb="25" eb="27">
      <t>ワリビキ</t>
    </rPh>
    <rPh sb="28" eb="29">
      <t>カカ</t>
    </rPh>
    <rPh sb="30" eb="33">
      <t>ワリビキリツ</t>
    </rPh>
    <rPh sb="34" eb="36">
      <t>セッテイ</t>
    </rPh>
    <rPh sb="41" eb="43">
      <t>ベッシ</t>
    </rPh>
    <phoneticPr fontId="7"/>
  </si>
  <si>
    <r>
      <t xml:space="preserve">介護職員の常勤換算数等
</t>
    </r>
    <r>
      <rPr>
        <sz val="8"/>
        <color theme="1"/>
        <rFont val="HGSｺﾞｼｯｸM"/>
      </rPr>
      <t>※Ⅲの算定にあっては、「従業者の総数（常勤換算）」の場合もある</t>
    </r>
    <rPh sb="0" eb="2">
      <t>かいご</t>
    </rPh>
    <rPh sb="2" eb="4">
      <t>しょくいん</t>
    </rPh>
    <rPh sb="5" eb="7">
      <t>じょうきん</t>
    </rPh>
    <rPh sb="7" eb="9">
      <t>かんさん</t>
    </rPh>
    <rPh sb="9" eb="10">
      <t>すう</t>
    </rPh>
    <rPh sb="10" eb="11">
      <t>とう</t>
    </rPh>
    <rPh sb="15" eb="17">
      <t>さんてい</t>
    </rPh>
    <rPh sb="38" eb="40">
      <t>ばあい</t>
    </rPh>
    <phoneticPr fontId="7" type="Hiragana"/>
  </si>
  <si>
    <t>前年度の実績が6月に満たない事業書については届出する月の前3月の平均を計算すること。
なお、届出以降も前3月について平均値を算出し、所定の割合に満たない場合は速やかに加算の取り下げの届出を提出すること。</t>
    <rPh sb="0" eb="3">
      <t>ぜんねんど</t>
    </rPh>
    <rPh sb="4" eb="6">
      <t>じっせき</t>
    </rPh>
    <rPh sb="8" eb="9">
      <t>つき</t>
    </rPh>
    <rPh sb="10" eb="11">
      <t>み</t>
    </rPh>
    <rPh sb="14" eb="16">
      <t>じぎょう</t>
    </rPh>
    <rPh sb="16" eb="17">
      <t>しょ</t>
    </rPh>
    <rPh sb="22" eb="23">
      <t>とど</t>
    </rPh>
    <rPh sb="23" eb="24">
      <t>で</t>
    </rPh>
    <rPh sb="26" eb="27">
      <t>つき</t>
    </rPh>
    <rPh sb="28" eb="29">
      <t>まえ</t>
    </rPh>
    <rPh sb="30" eb="31">
      <t>つき</t>
    </rPh>
    <rPh sb="32" eb="34">
      <t>へいきん</t>
    </rPh>
    <rPh sb="35" eb="37">
      <t>けいさん</t>
    </rPh>
    <rPh sb="46" eb="47">
      <t>とど</t>
    </rPh>
    <rPh sb="47" eb="48">
      <t>で</t>
    </rPh>
    <rPh sb="48" eb="50">
      <t>いこう</t>
    </rPh>
    <rPh sb="51" eb="52">
      <t>まえ</t>
    </rPh>
    <rPh sb="53" eb="54">
      <t>つき</t>
    </rPh>
    <rPh sb="58" eb="61">
      <t>へいきんち</t>
    </rPh>
    <rPh sb="62" eb="64">
      <t>さんしゅつ</t>
    </rPh>
    <rPh sb="66" eb="68">
      <t>しょてい</t>
    </rPh>
    <rPh sb="69" eb="71">
      <t>わりあい</t>
    </rPh>
    <rPh sb="72" eb="73">
      <t>み</t>
    </rPh>
    <rPh sb="76" eb="78">
      <t>ばあい</t>
    </rPh>
    <rPh sb="79" eb="80">
      <t>すみ</t>
    </rPh>
    <rPh sb="83" eb="84">
      <t>か</t>
    </rPh>
    <rPh sb="84" eb="85">
      <t>さん</t>
    </rPh>
    <rPh sb="86" eb="87">
      <t>と</t>
    </rPh>
    <rPh sb="88" eb="89">
      <t>さ</t>
    </rPh>
    <rPh sb="91" eb="92">
      <t>とど</t>
    </rPh>
    <rPh sb="92" eb="93">
      <t>で</t>
    </rPh>
    <rPh sb="94" eb="96">
      <t>ていしゅつ</t>
    </rPh>
    <phoneticPr fontId="7" type="Hiragana"/>
  </si>
  <si>
    <t>事業所・施設の名称</t>
    <rPh sb="0" eb="3">
      <t>ジギョウショ</t>
    </rPh>
    <rPh sb="4" eb="6">
      <t>シセツ</t>
    </rPh>
    <rPh sb="7" eb="9">
      <t>メイショウ</t>
    </rPh>
    <phoneticPr fontId="7"/>
  </si>
  <si>
    <t>８ 加算Ⅱ</t>
    <rPh sb="2" eb="4">
      <t>カサン</t>
    </rPh>
    <phoneticPr fontId="7"/>
  </si>
  <si>
    <t>Ｃ 加算Ⅴ(２)</t>
  </si>
  <si>
    <t>Ｇ 加算Ⅴ(６)</t>
  </si>
  <si>
    <t>Ｒ 加算Ⅴ(１４)</t>
  </si>
  <si>
    <t>Ｅ 加算Ⅴ(４)</t>
  </si>
  <si>
    <t>９ 加算Ⅲ</t>
  </si>
  <si>
    <t>Ｄ 加算Ⅴ(３)</t>
  </si>
  <si>
    <t>Ａ 加算Ⅳ</t>
  </si>
  <si>
    <t>７ 加算Ⅰ</t>
  </si>
  <si>
    <t>Ｆ 加算Ⅴ(５)</t>
  </si>
  <si>
    <t>Ｋ 加算Ⅴ(９)</t>
  </si>
  <si>
    <t>Ｐ 加算Ⅴ(１３)</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</si>
</sst>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0;[Red]\-#,##0"/>
    <numFmt numFmtId="177" formatCode="0.0%"/>
    <numFmt numFmtId="178" formatCode="#,##0.0#"/>
    <numFmt numFmtId="179" formatCode="0.0"/>
    <numFmt numFmtId="180" formatCode="h:mm;@"/>
    <numFmt numFmtId="181" formatCode="#,##0_ "/>
  </numFmts>
  <fonts count="60">
    <font>
      <sz val="8"/>
      <color auto="1"/>
      <name val="ＭＳ 明朝"/>
      <family val="1"/>
    </font>
    <font>
      <sz val="8"/>
      <color auto="1"/>
      <name val="ＭＳ 明朝"/>
      <family val="1"/>
    </font>
    <font>
      <sz val="11"/>
      <color theme="1"/>
      <name val="ＭＳ Ｐゴシック"/>
      <family val="3"/>
      <scheme val="minor"/>
    </font>
    <font>
      <sz val="11"/>
      <color theme="1"/>
      <name val="游ゴシック"/>
      <family val="3"/>
    </font>
    <font>
      <sz val="11"/>
      <color auto="1"/>
      <name val="ＭＳ Ｐゴシック"/>
      <family val="3"/>
    </font>
    <font>
      <sz val="12"/>
      <color theme="1"/>
      <name val="ＭＳ ゴシック"/>
      <family val="3"/>
    </font>
    <font>
      <sz val="9"/>
      <color auto="1"/>
      <name val="ＭＳ 明朝"/>
      <family val="1"/>
    </font>
    <font>
      <sz val="6"/>
      <color auto="1"/>
      <name val="ＭＳ Ｐゴシック"/>
      <family val="3"/>
    </font>
    <font>
      <sz val="9"/>
      <color auto="1"/>
      <name val="HG丸ｺﾞｼｯｸM-PRO"/>
      <family val="3"/>
    </font>
    <font>
      <sz val="8"/>
      <color auto="1"/>
      <name val="HG丸ｺﾞｼｯｸM-PRO"/>
      <family val="3"/>
    </font>
    <font>
      <sz val="12"/>
      <color auto="1"/>
      <name val="HG丸ｺﾞｼｯｸM-PRO"/>
      <family val="3"/>
    </font>
    <font>
      <sz val="11"/>
      <color auto="1"/>
      <name val="HGSｺﾞｼｯｸM"/>
      <family val="3"/>
    </font>
    <font>
      <sz val="10"/>
      <color auto="1"/>
      <name val="HGSｺﾞｼｯｸM"/>
      <family val="3"/>
    </font>
    <font>
      <sz val="9"/>
      <color auto="1"/>
      <name val="HGSｺﾞｼｯｸM"/>
      <family val="3"/>
    </font>
    <font>
      <sz val="8.5"/>
      <color auto="1"/>
      <name val="HGSｺﾞｼｯｸM"/>
      <family val="3"/>
    </font>
    <font>
      <sz val="8.5"/>
      <color auto="1"/>
      <name val="ＭＳ Ｐゴシック"/>
      <family val="3"/>
    </font>
    <font>
      <sz val="8"/>
      <color auto="1"/>
      <name val="HGSｺﾞｼｯｸM"/>
      <family val="3"/>
    </font>
    <font>
      <sz val="16"/>
      <color auto="1"/>
      <name val="HGSｺﾞｼｯｸM"/>
      <family val="3"/>
    </font>
    <font>
      <sz val="11"/>
      <color theme="1"/>
      <name val="HGSｺﾞｼｯｸM"/>
      <family val="3"/>
    </font>
    <font>
      <sz val="11"/>
      <color auto="1"/>
      <name val="HGSｺﾞｼｯｸM"/>
      <family val="3"/>
    </font>
    <font>
      <strike/>
      <sz val="11"/>
      <color auto="1"/>
      <name val="ＭＳ Ｐゴシック"/>
      <family val="3"/>
    </font>
    <font>
      <strike/>
      <sz val="9"/>
      <color auto="1"/>
      <name val="ＭＳ Ｐゴシック"/>
      <family val="3"/>
    </font>
    <font>
      <strike/>
      <sz val="11"/>
      <color auto="1"/>
      <name val="HGSｺﾞｼｯｸM"/>
      <family val="3"/>
    </font>
    <font>
      <strike/>
      <sz val="9"/>
      <color auto="1"/>
      <name val="HGSｺﾞｼｯｸM"/>
      <family val="3"/>
    </font>
    <font>
      <strike/>
      <sz val="11"/>
      <color auto="1"/>
      <name val="游ゴシック Light"/>
      <family val="3"/>
    </font>
    <font>
      <strike/>
      <sz val="9"/>
      <color auto="1"/>
      <name val="游ゴシック Light"/>
      <family val="3"/>
    </font>
    <font>
      <b/>
      <sz val="11"/>
      <color auto="1"/>
      <name val="HGSｺﾞｼｯｸM"/>
      <family val="3"/>
    </font>
    <font>
      <sz val="10.5"/>
      <color auto="1"/>
      <name val="HGSｺﾞｼｯｸM"/>
      <family val="3"/>
    </font>
    <font>
      <b/>
      <sz val="18"/>
      <color theme="1"/>
      <name val="HGSｺﾞｼｯｸM"/>
      <family val="3"/>
    </font>
    <font>
      <sz val="10"/>
      <color theme="1"/>
      <name val="HGSｺﾞｼｯｸM"/>
      <family val="3"/>
    </font>
    <font>
      <b/>
      <sz val="14"/>
      <color auto="1"/>
      <name val="HGSｺﾞｼｯｸM"/>
      <family val="3"/>
    </font>
    <font>
      <sz val="6"/>
      <color auto="1"/>
      <name val="游ゴシック"/>
      <family val="3"/>
    </font>
    <font>
      <sz val="12"/>
      <color auto="1"/>
      <name val="HGSｺﾞｼｯｸM"/>
      <family val="3"/>
    </font>
    <font>
      <b/>
      <sz val="12"/>
      <color rgb="FFFF0000"/>
      <name val="HGSｺﾞｼｯｸM"/>
      <family val="3"/>
    </font>
    <font>
      <b/>
      <sz val="12"/>
      <color auto="1"/>
      <name val="HGSｺﾞｼｯｸM"/>
      <family val="3"/>
    </font>
    <font>
      <sz val="12"/>
      <color theme="1"/>
      <name val="HGSｺﾞｼｯｸM"/>
      <family val="3"/>
    </font>
    <font>
      <sz val="12"/>
      <color auto="1"/>
      <name val="HGSｺﾞｼｯｸE"/>
      <family val="3"/>
    </font>
    <font>
      <sz val="14"/>
      <color auto="1"/>
      <name val="HGSｺﾞｼｯｸM"/>
      <family val="3"/>
    </font>
    <font>
      <b/>
      <sz val="16"/>
      <color auto="1"/>
      <name val="HGSｺﾞｼｯｸM"/>
      <family val="3"/>
    </font>
    <font>
      <sz val="12"/>
      <color rgb="FFFFFF99"/>
      <name val="HGSｺﾞｼｯｸM"/>
      <family val="3"/>
    </font>
    <font>
      <sz val="6"/>
      <color auto="1"/>
      <name val="HGSｺﾞｼｯｸM"/>
      <family val="3"/>
    </font>
    <font>
      <sz val="16"/>
      <color theme="1"/>
      <name val="游ゴシック"/>
      <family val="3"/>
    </font>
    <font>
      <b/>
      <sz val="16"/>
      <color rgb="FFFF0000"/>
      <name val="游ゴシック"/>
      <family val="3"/>
    </font>
    <font>
      <sz val="16"/>
      <color rgb="FFFF0000"/>
      <name val="游ゴシック"/>
      <family val="3"/>
    </font>
    <font>
      <sz val="16"/>
      <color rgb="FF000000"/>
      <name val="游ゴシック"/>
      <family val="3"/>
    </font>
    <font>
      <sz val="16"/>
      <color auto="1"/>
      <name val="HGSｺﾞｼｯｸE"/>
      <family val="3"/>
    </font>
    <font>
      <sz val="16"/>
      <color theme="1"/>
      <name val="HGSｺﾞｼｯｸM"/>
      <family val="3"/>
    </font>
    <font>
      <sz val="11"/>
      <color auto="1"/>
      <name val="ＭＳ ゴシック"/>
      <family val="3"/>
    </font>
    <font>
      <sz val="9"/>
      <color auto="1"/>
      <name val="ＭＳ ゴシック"/>
      <family val="3"/>
    </font>
    <font>
      <sz val="8"/>
      <color auto="1"/>
      <name val="ＭＳ ゴシック"/>
      <family val="3"/>
    </font>
    <font>
      <sz val="10"/>
      <color auto="1"/>
      <name val="ＭＳ 明朝"/>
      <family val="1"/>
    </font>
    <font>
      <sz val="9"/>
      <color auto="1"/>
      <name val="ＭＳ Ｐゴシック"/>
      <family val="3"/>
    </font>
    <font>
      <sz val="6"/>
      <color auto="1"/>
      <name val="ＭＳ ゴシック"/>
      <family val="3"/>
    </font>
    <font>
      <b/>
      <sz val="9"/>
      <color auto="1"/>
      <name val="ＭＳ ゴシック"/>
    </font>
    <font>
      <b/>
      <sz val="10"/>
      <color auto="1"/>
      <name val="ＭＳ ゴシック"/>
    </font>
    <font>
      <b/>
      <sz val="11"/>
      <color auto="1"/>
      <name val="ＭＳ ゴシック"/>
      <family val="3"/>
    </font>
    <font>
      <sz val="10"/>
      <color auto="1"/>
      <name val="ＭＳ ゴシック"/>
      <family val="3"/>
    </font>
    <font>
      <u/>
      <sz val="11"/>
      <color indexed="36"/>
      <name val="ＭＳ Ｐゴシック"/>
      <family val="3"/>
    </font>
    <font>
      <sz val="14"/>
      <color auto="1"/>
      <name val="HGSｺﾞｼｯｸM"/>
      <family val="3"/>
    </font>
    <font>
      <sz val="6"/>
      <color auto="1"/>
      <name val="ＭＳ 明朝"/>
      <family val="1"/>
    </font>
  </fonts>
  <fills count="10">
    <fill>
      <patternFill patternType="none"/>
    </fill>
    <fill>
      <patternFill patternType="gray125"/>
    </fill>
    <fill>
      <patternFill patternType="solid">
        <fgColor theme="9" tint="0.8"/>
        <bgColor indexed="64"/>
      </patternFill>
    </fill>
    <fill>
      <patternFill patternType="solid">
        <fgColor theme="8" tint="0.8"/>
        <bgColor indexed="64"/>
      </patternFill>
    </fill>
    <fill>
      <patternFill patternType="solid">
        <fgColor rgb="FFFFFF00"/>
        <bgColor indexed="64"/>
      </patternFill>
    </fill>
    <fill>
      <patternFill patternType="solid">
        <fgColor theme="3" tint="0.8"/>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indexed="65"/>
        <bgColor indexed="64"/>
      </patternFill>
    </fill>
  </fills>
  <borders count="27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8"/>
      </right>
      <top style="hair">
        <color indexed="8"/>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8"/>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otted">
        <color indexed="64"/>
      </top>
      <bottom style="thin">
        <color indexed="64"/>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ashed">
        <color indexed="64"/>
      </bottom>
      <diagonal/>
    </border>
    <border>
      <left/>
      <right/>
      <top style="thin">
        <color auto="1"/>
      </top>
      <bottom/>
      <diagonal/>
    </border>
    <border>
      <left/>
      <right/>
      <top style="dotted">
        <color indexed="64"/>
      </top>
      <bottom style="dotted">
        <color indexed="64"/>
      </bottom>
      <diagonal/>
    </border>
    <border>
      <left/>
      <right/>
      <top style="thin">
        <color indexed="64"/>
      </top>
      <bottom style="dotted">
        <color indexed="64"/>
      </bottom>
      <diagonal/>
    </border>
    <border>
      <left/>
      <right/>
      <top style="dashed">
        <color indexed="64"/>
      </top>
      <bottom style="dashed">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ashed">
        <color indexed="64"/>
      </bottom>
      <diagonal/>
    </border>
    <border>
      <left/>
      <right style="thin">
        <color indexed="64"/>
      </right>
      <top style="thin">
        <color auto="1"/>
      </top>
      <bottom/>
      <diagonal/>
    </border>
    <border>
      <left/>
      <right style="thin">
        <color indexed="64"/>
      </right>
      <top style="dotted">
        <color indexed="64"/>
      </top>
      <bottom style="dotted">
        <color indexed="64"/>
      </bottom>
      <diagonal/>
    </border>
    <border>
      <left/>
      <right style="thin">
        <color indexed="64"/>
      </right>
      <top style="dashed">
        <color indexed="64"/>
      </top>
      <bottom style="dashed">
        <color indexed="64"/>
      </bottom>
      <diagonal/>
    </border>
    <border>
      <left style="thin">
        <color indexed="64"/>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auto="1"/>
      </right>
      <top style="thin">
        <color indexed="64"/>
      </top>
      <bottom style="thin">
        <color auto="1"/>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dotted">
        <color indexed="64"/>
      </left>
      <right style="double">
        <color indexed="64"/>
      </right>
      <top style="thin">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hair">
        <color indexed="64"/>
      </top>
      <bottom/>
      <diagonal/>
    </border>
    <border>
      <left style="dotted">
        <color indexed="64"/>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double">
        <color indexed="64"/>
      </top>
      <bottom style="double">
        <color indexed="64"/>
      </bottom>
      <diagonal/>
    </border>
    <border>
      <left style="hair">
        <color indexed="64"/>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dashed">
        <color indexed="64"/>
      </right>
      <top style="double">
        <color indexed="64"/>
      </top>
      <bottom style="thin">
        <color indexed="64"/>
      </bottom>
      <diagonal/>
    </border>
    <border>
      <left style="thin">
        <color indexed="64"/>
      </left>
      <right style="dashed">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ashed">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double">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dashed">
        <color indexed="64"/>
      </left>
      <right style="thin">
        <color indexed="64"/>
      </right>
      <top style="double">
        <color indexed="64"/>
      </top>
      <bottom style="thin">
        <color indexed="64"/>
      </bottom>
      <diagonal/>
    </border>
    <border>
      <left style="dashed">
        <color indexed="64"/>
      </left>
      <right style="thin">
        <color indexed="64"/>
      </right>
      <top style="double">
        <color indexed="64"/>
      </top>
      <bottom style="double">
        <color indexed="64"/>
      </bottom>
      <diagonal/>
    </border>
    <border>
      <left style="thin">
        <color indexed="64"/>
      </left>
      <right style="double">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61">
    <xf numFmtId="0" fontId="0" fillId="0" borderId="0">
      <alignment vertical="center"/>
    </xf>
    <xf numFmtId="176" fontId="1" fillId="0" borderId="0" applyBorder="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176" fontId="1" fillId="0" borderId="0" applyBorder="0" applyProtection="0">
      <alignment vertical="center"/>
    </xf>
    <xf numFmtId="38" fontId="4" fillId="0" borderId="0" applyFont="0" applyFill="0" applyBorder="0" applyAlignment="0" applyProtection="0">
      <alignment vertical="center"/>
    </xf>
    <xf numFmtId="176" fontId="1" fillId="0" borderId="0" applyBorder="0" applyProtection="0">
      <alignment vertical="center"/>
    </xf>
    <xf numFmtId="38" fontId="5" fillId="0" borderId="0" applyFont="0" applyFill="0" applyBorder="0" applyAlignment="0" applyProtection="0">
      <alignment vertical="center"/>
    </xf>
    <xf numFmtId="38" fontId="4" fillId="0" borderId="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3" fillId="0" borderId="0">
      <alignment vertical="center"/>
    </xf>
    <xf numFmtId="0" fontId="4" fillId="0" borderId="0">
      <alignment vertical="center"/>
    </xf>
    <xf numFmtId="0" fontId="2" fillId="0" borderId="0">
      <alignment vertical="center"/>
    </xf>
    <xf numFmtId="0" fontId="2" fillId="0" borderId="0">
      <alignment vertical="center"/>
    </xf>
    <xf numFmtId="0" fontId="5"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3" fillId="0" borderId="0">
      <alignment vertical="center"/>
    </xf>
    <xf numFmtId="0" fontId="1" fillId="0" borderId="0">
      <alignment vertical="center"/>
    </xf>
    <xf numFmtId="0" fontId="1"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2" fillId="0" borderId="0">
      <alignment vertical="center"/>
    </xf>
    <xf numFmtId="0" fontId="3" fillId="0" borderId="0"/>
  </cellStyleXfs>
  <cellXfs count="1318">
    <xf numFmtId="0" fontId="0" fillId="0" borderId="0" xfId="0">
      <alignment vertical="center"/>
    </xf>
    <xf numFmtId="0" fontId="8" fillId="0" borderId="0" xfId="56" applyFont="1">
      <alignment vertical="center"/>
    </xf>
    <xf numFmtId="0" fontId="8" fillId="0" borderId="0" xfId="56" applyFont="1" applyAlignment="1">
      <alignment horizontal="center" vertical="center"/>
    </xf>
    <xf numFmtId="0" fontId="8" fillId="0" borderId="0" xfId="56" applyFont="1" applyAlignment="1">
      <alignment horizontal="left" vertical="center"/>
    </xf>
    <xf numFmtId="0" fontId="8" fillId="0" borderId="0" xfId="56" applyFont="1" applyAlignment="1">
      <alignment vertical="center" wrapText="1"/>
    </xf>
    <xf numFmtId="0" fontId="9" fillId="0" borderId="0" xfId="0" applyFont="1">
      <alignment vertical="center"/>
    </xf>
    <xf numFmtId="0" fontId="10" fillId="2" borderId="0" xfId="56" applyFont="1" applyFill="1" applyAlignment="1">
      <alignment horizontal="center" vertical="center" wrapText="1"/>
    </xf>
    <xf numFmtId="0" fontId="8" fillId="0" borderId="0" xfId="0" applyFont="1" applyAlignment="1">
      <alignment vertical="center"/>
    </xf>
    <xf numFmtId="0" fontId="8" fillId="3" borderId="1" xfId="55" applyFont="1" applyFill="1" applyBorder="1" applyAlignment="1">
      <alignment horizontal="center" vertical="center"/>
    </xf>
    <xf numFmtId="0" fontId="8" fillId="0" borderId="2" xfId="55" applyFont="1" applyBorder="1" applyAlignment="1">
      <alignment horizontal="center" vertical="center" wrapText="1"/>
    </xf>
    <xf numFmtId="0" fontId="8" fillId="0" borderId="3" xfId="55" applyFont="1" applyBorder="1" applyAlignment="1">
      <alignment horizontal="center" vertical="center" wrapText="1"/>
    </xf>
    <xf numFmtId="0" fontId="8" fillId="0" borderId="3" xfId="55" applyFont="1" applyBorder="1">
      <alignment vertical="center"/>
    </xf>
    <xf numFmtId="0" fontId="8" fillId="0" borderId="4" xfId="56" applyFont="1" applyBorder="1">
      <alignment vertical="center"/>
    </xf>
    <xf numFmtId="0" fontId="8" fillId="0" borderId="5" xfId="0" applyFont="1" applyBorder="1" applyAlignment="1">
      <alignment horizontal="center" vertical="center" wrapText="1"/>
    </xf>
    <xf numFmtId="0" fontId="10" fillId="2" borderId="0" xfId="56" applyFont="1" applyFill="1" applyAlignment="1">
      <alignment horizontal="center" vertical="center"/>
    </xf>
    <xf numFmtId="0" fontId="8" fillId="3" borderId="6" xfId="55" applyFont="1" applyFill="1" applyBorder="1" applyAlignment="1">
      <alignment horizontal="center" vertical="center"/>
    </xf>
    <xf numFmtId="0" fontId="8" fillId="0" borderId="7" xfId="55" applyFont="1" applyBorder="1" applyAlignment="1">
      <alignment horizontal="center" vertical="center" wrapText="1"/>
    </xf>
    <xf numFmtId="0" fontId="8" fillId="0" borderId="8" xfId="55" applyFont="1" applyBorder="1" applyAlignment="1">
      <alignment horizontal="center" vertical="center" wrapText="1"/>
    </xf>
    <xf numFmtId="0" fontId="8" fillId="0" borderId="9" xfId="55" applyFont="1" applyBorder="1" applyAlignment="1">
      <alignment horizontal="left" vertical="center" wrapText="1"/>
    </xf>
    <xf numFmtId="0" fontId="8" fillId="0" borderId="10" xfId="56" applyFont="1" applyBorder="1" applyAlignment="1">
      <alignment vertical="center" wrapText="1"/>
    </xf>
    <xf numFmtId="0" fontId="8" fillId="0" borderId="8" xfId="56" applyFont="1" applyBorder="1" applyAlignment="1">
      <alignment vertical="center" wrapText="1"/>
    </xf>
    <xf numFmtId="0" fontId="8" fillId="0" borderId="11" xfId="56" applyFont="1" applyBorder="1" applyAlignment="1">
      <alignment vertical="center" wrapText="1"/>
    </xf>
    <xf numFmtId="0" fontId="8" fillId="0" borderId="9" xfId="56" applyFont="1" applyBorder="1" applyAlignment="1">
      <alignment vertical="center" wrapText="1"/>
    </xf>
    <xf numFmtId="0" fontId="8" fillId="0" borderId="12" xfId="56" applyFont="1" applyBorder="1" applyAlignment="1">
      <alignment vertical="center" wrapText="1"/>
    </xf>
    <xf numFmtId="0" fontId="8" fillId="0" borderId="13" xfId="56" applyFont="1" applyBorder="1" applyAlignment="1">
      <alignment vertical="center" wrapText="1"/>
    </xf>
    <xf numFmtId="0" fontId="8" fillId="0" borderId="14" xfId="56" applyFont="1" applyBorder="1" applyAlignment="1">
      <alignment vertical="center" wrapText="1"/>
    </xf>
    <xf numFmtId="0" fontId="8" fillId="0" borderId="12" xfId="56" applyFont="1" applyFill="1" applyBorder="1" applyAlignment="1">
      <alignment horizontal="left" vertical="center" wrapText="1"/>
    </xf>
    <xf numFmtId="0" fontId="8" fillId="0" borderId="14" xfId="56"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56" applyFont="1" applyBorder="1" applyAlignment="1">
      <alignment vertical="center" wrapText="1"/>
    </xf>
    <xf numFmtId="0" fontId="9" fillId="3" borderId="16" xfId="55" applyFont="1" applyFill="1" applyBorder="1" applyAlignment="1">
      <alignment horizontal="center" vertical="center" wrapText="1"/>
    </xf>
    <xf numFmtId="0" fontId="8" fillId="4" borderId="17" xfId="55" applyFont="1" applyFill="1" applyBorder="1" applyAlignment="1">
      <alignment horizontal="center" vertical="center"/>
    </xf>
    <xf numFmtId="0" fontId="8" fillId="4" borderId="18" xfId="55" applyFont="1" applyFill="1" applyBorder="1" applyAlignment="1">
      <alignment horizontal="center" vertical="center"/>
    </xf>
    <xf numFmtId="0" fontId="8" fillId="0" borderId="19" xfId="55" applyFont="1" applyBorder="1" applyAlignment="1">
      <alignment horizontal="center" vertical="center"/>
    </xf>
    <xf numFmtId="0" fontId="8" fillId="0" borderId="20" xfId="55" applyFont="1" applyBorder="1" applyAlignment="1">
      <alignment horizontal="center" vertical="center"/>
    </xf>
    <xf numFmtId="0" fontId="8" fillId="0" borderId="18" xfId="55" applyFont="1" applyBorder="1" applyAlignment="1">
      <alignment horizontal="center" vertical="center"/>
    </xf>
    <xf numFmtId="0" fontId="8" fillId="0" borderId="17" xfId="55" applyFont="1" applyBorder="1" applyAlignment="1">
      <alignment horizontal="center" vertical="center"/>
    </xf>
    <xf numFmtId="0" fontId="8" fillId="0" borderId="17" xfId="56" applyFont="1" applyBorder="1" applyAlignment="1">
      <alignment horizontal="center" vertical="center" wrapText="1"/>
    </xf>
    <xf numFmtId="0" fontId="8" fillId="0" borderId="18" xfId="56"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55" applyFont="1" applyBorder="1" applyAlignment="1">
      <alignment horizontal="center" vertical="center"/>
    </xf>
    <xf numFmtId="0" fontId="8" fillId="0" borderId="3" xfId="55" applyFont="1" applyBorder="1" applyAlignment="1">
      <alignment horizontal="center" vertical="center"/>
    </xf>
    <xf numFmtId="0" fontId="8" fillId="0" borderId="23" xfId="56" applyFont="1" applyBorder="1" applyAlignment="1">
      <alignment horizontal="center" vertical="center"/>
    </xf>
    <xf numFmtId="0" fontId="8" fillId="0" borderId="5" xfId="0" applyFont="1" applyBorder="1" applyAlignment="1">
      <alignment horizontal="center" vertical="center"/>
    </xf>
    <xf numFmtId="0" fontId="8" fillId="3" borderId="24" xfId="55" applyFont="1" applyFill="1" applyBorder="1" applyAlignment="1">
      <alignment horizontal="center" vertical="center"/>
    </xf>
    <xf numFmtId="0" fontId="8" fillId="0" borderId="25" xfId="55" applyFont="1" applyBorder="1" applyAlignment="1">
      <alignment horizontal="left" vertical="center" wrapText="1"/>
    </xf>
    <xf numFmtId="0" fontId="8" fillId="0" borderId="26" xfId="55" applyFont="1" applyBorder="1" applyAlignment="1">
      <alignment horizontal="left" vertical="center" wrapText="1"/>
    </xf>
    <xf numFmtId="0" fontId="8" fillId="0" borderId="26" xfId="55" applyFont="1" applyBorder="1" applyAlignment="1">
      <alignment horizontal="left" vertical="center"/>
    </xf>
    <xf numFmtId="0" fontId="8" fillId="0" borderId="0" xfId="56" applyFont="1" applyBorder="1" applyAlignment="1">
      <alignment horizontal="left" vertical="center"/>
    </xf>
    <xf numFmtId="0" fontId="9" fillId="0" borderId="0" xfId="55" applyFont="1" applyBorder="1" applyAlignment="1">
      <alignment horizontal="right" vertical="center"/>
    </xf>
    <xf numFmtId="0" fontId="8" fillId="0" borderId="0" xfId="56" applyFont="1" applyBorder="1" applyAlignment="1">
      <alignment horizontal="left" vertical="center" wrapText="1"/>
    </xf>
    <xf numFmtId="0" fontId="8" fillId="0" borderId="27" xfId="56"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55" applyFont="1" applyBorder="1" applyAlignment="1">
      <alignment horizontal="left" vertical="center" wrapText="1"/>
    </xf>
    <xf numFmtId="0" fontId="8" fillId="0" borderId="31" xfId="55" applyFont="1" applyBorder="1" applyAlignment="1">
      <alignment horizontal="left" vertical="center" wrapText="1"/>
    </xf>
    <xf numFmtId="0" fontId="8" fillId="0" borderId="31" xfId="55" applyFont="1" applyBorder="1" applyAlignment="1">
      <alignment horizontal="left" vertical="center"/>
    </xf>
    <xf numFmtId="0" fontId="8" fillId="0" borderId="8" xfId="56" applyFont="1" applyBorder="1">
      <alignment vertical="center"/>
    </xf>
    <xf numFmtId="0" fontId="9" fillId="0" borderId="8" xfId="55" applyFont="1" applyBorder="1">
      <alignment vertical="center"/>
    </xf>
    <xf numFmtId="0" fontId="8" fillId="0" borderId="8" xfId="56" applyFont="1" applyBorder="1" applyAlignment="1">
      <alignment horizontal="left" vertical="center" wrapText="1"/>
    </xf>
    <xf numFmtId="0" fontId="8" fillId="0" borderId="11" xfId="56"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3" borderId="16" xfId="55" applyFont="1" applyFill="1" applyBorder="1" applyAlignment="1">
      <alignment horizontal="center" vertical="center" wrapText="1"/>
    </xf>
    <xf numFmtId="0" fontId="9" fillId="0" borderId="17" xfId="55" applyFont="1" applyBorder="1" applyAlignment="1">
      <alignment vertical="center" wrapText="1"/>
    </xf>
    <xf numFmtId="0" fontId="9" fillId="0" borderId="19" xfId="55" applyFont="1" applyFill="1" applyBorder="1" applyAlignment="1">
      <alignment horizontal="left" vertical="center" wrapText="1"/>
    </xf>
    <xf numFmtId="0" fontId="9" fillId="0" borderId="20" xfId="55" applyFont="1" applyFill="1" applyBorder="1" applyAlignment="1">
      <alignment horizontal="left" vertical="center" wrapText="1"/>
    </xf>
    <xf numFmtId="0" fontId="9" fillId="0" borderId="18" xfId="55" applyFont="1" applyFill="1" applyBorder="1" applyAlignment="1">
      <alignment horizontal="left" vertical="center" wrapText="1"/>
    </xf>
    <xf numFmtId="0" fontId="9" fillId="0" borderId="17" xfId="54" applyFont="1" applyFill="1" applyBorder="1" applyAlignment="1">
      <alignment horizontal="left" vertical="center" wrapText="1"/>
    </xf>
    <xf numFmtId="0" fontId="9" fillId="0" borderId="20" xfId="55" applyFont="1" applyFill="1" applyBorder="1" applyAlignment="1">
      <alignment vertical="center" wrapText="1"/>
    </xf>
    <xf numFmtId="0" fontId="9" fillId="0" borderId="18" xfId="0" applyFont="1" applyFill="1" applyBorder="1" applyAlignment="1">
      <alignment vertical="center" wrapText="1"/>
    </xf>
    <xf numFmtId="0" fontId="9" fillId="0" borderId="21" xfId="0" applyFont="1" applyFill="1" applyBorder="1" applyAlignment="1">
      <alignment vertical="center" wrapText="1"/>
    </xf>
    <xf numFmtId="0" fontId="11" fillId="0" borderId="0" xfId="30" applyFont="1" applyFill="1" applyAlignment="1"/>
    <xf numFmtId="0" fontId="11" fillId="0" borderId="0" xfId="30" applyFont="1" applyFill="1" applyAlignment="1">
      <alignment horizontal="left"/>
    </xf>
    <xf numFmtId="0" fontId="11" fillId="0" borderId="0" xfId="30" applyFont="1" applyFill="1" applyAlignment="1">
      <alignment vertical="center"/>
    </xf>
    <xf numFmtId="0" fontId="11" fillId="0" borderId="0" xfId="30" applyFont="1" applyFill="1" applyBorder="1" applyAlignment="1">
      <alignment vertical="center"/>
    </xf>
    <xf numFmtId="0" fontId="11" fillId="0" borderId="0" xfId="30" applyFont="1" applyFill="1" applyAlignment="1">
      <alignment horizontal="left" vertical="center"/>
    </xf>
    <xf numFmtId="0" fontId="11" fillId="0" borderId="0" xfId="30" applyFont="1" applyFill="1" applyAlignment="1">
      <alignment horizontal="center" vertical="center"/>
    </xf>
    <xf numFmtId="0" fontId="11" fillId="0" borderId="0" xfId="30" applyFont="1" applyFill="1" applyAlignment="1">
      <alignment horizontal="right" vertical="center"/>
    </xf>
    <xf numFmtId="0" fontId="11" fillId="0" borderId="34" xfId="30" applyFont="1" applyFill="1" applyBorder="1" applyAlignment="1">
      <alignment horizontal="center" vertical="center" textRotation="255" wrapText="1"/>
    </xf>
    <xf numFmtId="0" fontId="11" fillId="0" borderId="20" xfId="30" applyFont="1" applyFill="1" applyBorder="1" applyAlignment="1">
      <alignment horizontal="center" vertical="center" textRotation="255" wrapText="1"/>
    </xf>
    <xf numFmtId="0" fontId="11" fillId="0" borderId="21" xfId="30" applyFont="1" applyFill="1" applyBorder="1" applyAlignment="1">
      <alignment horizontal="center" vertical="center" textRotation="255" wrapText="1"/>
    </xf>
    <xf numFmtId="0" fontId="11" fillId="0" borderId="34" xfId="30" applyFont="1" applyFill="1" applyBorder="1" applyAlignment="1">
      <alignment horizontal="center" vertical="center" textRotation="255" shrinkToFit="1"/>
    </xf>
    <xf numFmtId="0" fontId="11" fillId="0" borderId="20" xfId="30" applyFont="1" applyFill="1" applyBorder="1" applyAlignment="1">
      <alignment horizontal="center" vertical="center" textRotation="255" shrinkToFit="1"/>
    </xf>
    <xf numFmtId="0" fontId="11" fillId="0" borderId="21" xfId="30" applyFont="1" applyFill="1" applyBorder="1" applyAlignment="1">
      <alignment horizontal="center" vertical="center" textRotation="255" shrinkToFit="1"/>
    </xf>
    <xf numFmtId="0" fontId="12" fillId="0" borderId="34" xfId="30" applyFont="1" applyFill="1" applyBorder="1" applyAlignment="1">
      <alignment horizontal="center" vertical="center" textRotation="255" wrapText="1" shrinkToFit="1"/>
    </xf>
    <xf numFmtId="0" fontId="12" fillId="0" borderId="20" xfId="30" applyFont="1" applyFill="1" applyBorder="1" applyAlignment="1">
      <alignment horizontal="center" vertical="center" textRotation="255" wrapText="1" shrinkToFit="1"/>
    </xf>
    <xf numFmtId="0" fontId="11" fillId="0" borderId="1" xfId="30" applyFont="1" applyFill="1" applyBorder="1" applyAlignment="1">
      <alignment horizontal="left" wrapText="1"/>
    </xf>
    <xf numFmtId="0" fontId="11" fillId="0" borderId="1" xfId="30" applyFont="1" applyFill="1" applyBorder="1" applyAlignment="1">
      <alignment horizontal="center" vertical="center" wrapText="1"/>
    </xf>
    <xf numFmtId="0" fontId="13" fillId="0" borderId="0" xfId="30" applyFont="1" applyFill="1" applyAlignment="1">
      <alignment horizontal="left"/>
    </xf>
    <xf numFmtId="0" fontId="11" fillId="0" borderId="2" xfId="30" applyFont="1" applyFill="1" applyBorder="1" applyAlignment="1">
      <alignment horizontal="left" vertical="center" wrapText="1"/>
    </xf>
    <xf numFmtId="0" fontId="11" fillId="0" borderId="3" xfId="30" applyFont="1" applyFill="1" applyBorder="1" applyAlignment="1">
      <alignment horizontal="left" vertical="center" wrapText="1"/>
    </xf>
    <xf numFmtId="0" fontId="11" fillId="0" borderId="5" xfId="30" applyFont="1" applyFill="1" applyBorder="1" applyAlignment="1">
      <alignment horizontal="left" vertical="center" wrapText="1"/>
    </xf>
    <xf numFmtId="0" fontId="11" fillId="0" borderId="1" xfId="30" applyFont="1" applyFill="1" applyBorder="1" applyAlignment="1">
      <alignment horizontal="left" vertical="center" wrapText="1"/>
    </xf>
    <xf numFmtId="0" fontId="11" fillId="0" borderId="16" xfId="30" applyFont="1" applyFill="1" applyBorder="1" applyAlignment="1">
      <alignment horizontal="left" wrapText="1"/>
    </xf>
    <xf numFmtId="0" fontId="11" fillId="0" borderId="16" xfId="30" applyFont="1" applyFill="1" applyBorder="1" applyAlignment="1">
      <alignment horizontal="left" vertical="center" wrapText="1"/>
    </xf>
    <xf numFmtId="0" fontId="11" fillId="0" borderId="34" xfId="30" applyFont="1" applyFill="1" applyBorder="1" applyAlignment="1">
      <alignment horizontal="left" vertical="center" wrapText="1"/>
    </xf>
    <xf numFmtId="0" fontId="12" fillId="0" borderId="16" xfId="30" applyFont="1" applyFill="1" applyBorder="1" applyAlignment="1">
      <alignment horizontal="left" vertical="center" wrapText="1"/>
    </xf>
    <xf numFmtId="0" fontId="11" fillId="0" borderId="35" xfId="30" applyFont="1" applyFill="1" applyBorder="1" applyAlignment="1">
      <alignment horizontal="left" wrapText="1"/>
    </xf>
    <xf numFmtId="0" fontId="11" fillId="0" borderId="0" xfId="30" applyFont="1" applyFill="1" applyBorder="1" applyAlignment="1">
      <alignment horizontal="left" wrapText="1"/>
    </xf>
    <xf numFmtId="0" fontId="11" fillId="0" borderId="24" xfId="30" applyFont="1" applyFill="1" applyBorder="1" applyAlignment="1">
      <alignment horizontal="left" wrapText="1"/>
    </xf>
    <xf numFmtId="0" fontId="11" fillId="0" borderId="1" xfId="30" applyFont="1" applyFill="1" applyBorder="1" applyAlignment="1">
      <alignment horizontal="center" wrapText="1"/>
    </xf>
    <xf numFmtId="0" fontId="11" fillId="0" borderId="2" xfId="30" applyFont="1" applyFill="1" applyBorder="1" applyAlignment="1">
      <alignment horizontal="left" vertical="top" wrapText="1"/>
    </xf>
    <xf numFmtId="0" fontId="11" fillId="0" borderId="3" xfId="30" applyFont="1" applyFill="1" applyBorder="1" applyAlignment="1">
      <alignment horizontal="left" vertical="top" wrapText="1"/>
    </xf>
    <xf numFmtId="0" fontId="11" fillId="0" borderId="5" xfId="30" applyFont="1" applyFill="1" applyBorder="1" applyAlignment="1">
      <alignment horizontal="left" vertical="top" wrapText="1"/>
    </xf>
    <xf numFmtId="0" fontId="11" fillId="0" borderId="24" xfId="30" applyFont="1" applyFill="1" applyBorder="1" applyAlignment="1">
      <alignment horizontal="center" vertical="center" wrapText="1"/>
    </xf>
    <xf numFmtId="0" fontId="11" fillId="0" borderId="35" xfId="30" applyFont="1" applyFill="1" applyBorder="1" applyAlignment="1">
      <alignment horizontal="left" vertical="center" wrapText="1"/>
    </xf>
    <xf numFmtId="0" fontId="11" fillId="0" borderId="0" xfId="30" applyFont="1" applyFill="1" applyBorder="1" applyAlignment="1">
      <alignment horizontal="left" vertical="center" wrapText="1"/>
    </xf>
    <xf numFmtId="0" fontId="11" fillId="0" borderId="29" xfId="30" applyFont="1" applyFill="1" applyBorder="1" applyAlignment="1">
      <alignment horizontal="left" vertical="center" wrapText="1"/>
    </xf>
    <xf numFmtId="0" fontId="11" fillId="0" borderId="24" xfId="30" applyFont="1" applyFill="1" applyBorder="1" applyAlignment="1">
      <alignment horizontal="left" vertical="center" wrapText="1"/>
    </xf>
    <xf numFmtId="0" fontId="11" fillId="0" borderId="1" xfId="30" applyFont="1" applyFill="1" applyBorder="1" applyAlignment="1">
      <alignment horizontal="center" vertical="center" textRotation="255" wrapText="1"/>
    </xf>
    <xf numFmtId="0" fontId="11" fillId="0" borderId="24" xfId="30" applyFont="1" applyFill="1" applyBorder="1" applyAlignment="1">
      <alignment horizontal="center" wrapText="1"/>
    </xf>
    <xf numFmtId="0" fontId="11" fillId="0" borderId="35" xfId="30" applyFont="1" applyFill="1" applyBorder="1" applyAlignment="1">
      <alignment horizontal="left" vertical="top" wrapText="1"/>
    </xf>
    <xf numFmtId="0" fontId="11" fillId="0" borderId="0" xfId="30" applyFont="1" applyFill="1" applyBorder="1" applyAlignment="1">
      <alignment horizontal="left" vertical="top" wrapText="1"/>
    </xf>
    <xf numFmtId="0" fontId="11" fillId="0" borderId="29" xfId="30" applyFont="1" applyFill="1" applyBorder="1" applyAlignment="1">
      <alignment horizontal="left" vertical="top" wrapText="1"/>
    </xf>
    <xf numFmtId="0" fontId="14" fillId="0" borderId="24" xfId="30" applyFont="1" applyFill="1" applyBorder="1" applyAlignment="1">
      <alignment horizontal="left" vertical="center" wrapText="1"/>
    </xf>
    <xf numFmtId="0" fontId="15" fillId="0" borderId="24" xfId="30" applyFont="1" applyFill="1" applyBorder="1" applyAlignment="1">
      <alignment horizontal="left" vertical="center" wrapText="1"/>
    </xf>
    <xf numFmtId="0" fontId="11" fillId="0" borderId="6" xfId="30" applyFont="1" applyFill="1" applyBorder="1" applyAlignment="1">
      <alignment horizontal="center" vertical="center" wrapText="1"/>
    </xf>
    <xf numFmtId="0" fontId="4" fillId="0" borderId="16" xfId="30" applyFont="1" applyFill="1" applyBorder="1" applyAlignment="1">
      <alignment horizontal="left" wrapText="1"/>
    </xf>
    <xf numFmtId="0" fontId="4" fillId="0" borderId="16" xfId="30" applyFont="1" applyFill="1" applyBorder="1" applyAlignment="1">
      <alignment horizontal="left" vertical="center" wrapText="1"/>
    </xf>
    <xf numFmtId="0" fontId="4" fillId="0" borderId="34" xfId="30" applyFont="1" applyFill="1" applyBorder="1" applyAlignment="1">
      <alignment horizontal="left" vertical="center" wrapText="1"/>
    </xf>
    <xf numFmtId="0" fontId="4" fillId="0" borderId="35" xfId="30" applyFont="1" applyFill="1" applyBorder="1" applyAlignment="1">
      <alignment horizontal="left" vertical="center" wrapText="1"/>
    </xf>
    <xf numFmtId="0" fontId="11" fillId="0" borderId="7" xfId="30" applyFont="1" applyFill="1" applyBorder="1" applyAlignment="1">
      <alignment horizontal="left" vertical="center" wrapText="1"/>
    </xf>
    <xf numFmtId="0" fontId="11" fillId="0" borderId="8" xfId="30" applyFont="1" applyFill="1" applyBorder="1" applyAlignment="1">
      <alignment horizontal="left" vertical="center" wrapText="1"/>
    </xf>
    <xf numFmtId="0" fontId="11" fillId="0" borderId="33" xfId="30" applyFont="1" applyFill="1" applyBorder="1" applyAlignment="1">
      <alignment horizontal="left" vertical="center" wrapText="1"/>
    </xf>
    <xf numFmtId="0" fontId="11" fillId="0" borderId="6" xfId="30" applyFont="1" applyFill="1" applyBorder="1" applyAlignment="1">
      <alignment horizontal="left" vertical="center" wrapText="1"/>
    </xf>
    <xf numFmtId="0" fontId="4" fillId="0" borderId="1" xfId="30" applyFont="1" applyFill="1" applyBorder="1" applyAlignment="1">
      <alignment horizontal="left" wrapText="1"/>
    </xf>
    <xf numFmtId="0" fontId="11" fillId="0" borderId="6" xfId="30" applyFont="1" applyFill="1" applyBorder="1" applyAlignment="1">
      <alignment horizontal="left" wrapText="1"/>
    </xf>
    <xf numFmtId="0" fontId="11" fillId="0" borderId="36" xfId="30" applyFont="1" applyFill="1" applyBorder="1" applyAlignment="1">
      <alignment horizontal="left" vertical="center"/>
    </xf>
    <xf numFmtId="0" fontId="11" fillId="0" borderId="37" xfId="30" applyFont="1" applyFill="1" applyBorder="1" applyAlignment="1">
      <alignment horizontal="left" vertical="center"/>
    </xf>
    <xf numFmtId="0" fontId="11" fillId="0" borderId="2" xfId="30" applyFont="1" applyFill="1" applyBorder="1" applyAlignment="1">
      <alignment horizontal="center" vertical="center" wrapText="1"/>
    </xf>
    <xf numFmtId="0" fontId="11" fillId="0" borderId="38" xfId="30" applyFont="1" applyFill="1" applyBorder="1" applyAlignment="1">
      <alignment horizontal="center" vertical="center" wrapText="1"/>
    </xf>
    <xf numFmtId="0" fontId="11" fillId="0" borderId="39" xfId="30" applyFont="1" applyFill="1" applyBorder="1" applyAlignment="1">
      <alignment horizontal="justify" vertical="center" wrapText="1"/>
    </xf>
    <xf numFmtId="0" fontId="11" fillId="0" borderId="40" xfId="30" applyFont="1" applyBorder="1" applyAlignment="1">
      <alignment horizontal="left" vertical="center" wrapText="1"/>
    </xf>
    <xf numFmtId="0" fontId="11" fillId="0" borderId="41" xfId="30" applyFont="1" applyFill="1" applyBorder="1" applyAlignment="1">
      <alignment horizontal="left" wrapText="1"/>
    </xf>
    <xf numFmtId="0" fontId="11" fillId="0" borderId="0" xfId="30" applyFont="1" applyFill="1" applyBorder="1" applyAlignment="1">
      <alignment horizontal="justify" vertical="center" wrapText="1"/>
    </xf>
    <xf numFmtId="0" fontId="11" fillId="0" borderId="42" xfId="30" applyFont="1" applyFill="1" applyBorder="1" applyAlignment="1">
      <alignment horizontal="left" vertical="center"/>
    </xf>
    <xf numFmtId="0" fontId="11" fillId="0" borderId="43" xfId="30" applyFont="1" applyFill="1" applyBorder="1" applyAlignment="1">
      <alignment horizontal="left" vertical="center"/>
    </xf>
    <xf numFmtId="0" fontId="11" fillId="0" borderId="35" xfId="30" applyFont="1" applyFill="1" applyBorder="1" applyAlignment="1">
      <alignment horizontal="center" vertical="center" wrapText="1"/>
    </xf>
    <xf numFmtId="0" fontId="11" fillId="0" borderId="44" xfId="30" applyFont="1" applyFill="1" applyBorder="1" applyAlignment="1">
      <alignment horizontal="center" vertical="center" wrapText="1"/>
    </xf>
    <xf numFmtId="0" fontId="11" fillId="0" borderId="45" xfId="30" applyFont="1" applyFill="1" applyBorder="1" applyAlignment="1">
      <alignment horizontal="justify" vertical="center" wrapText="1"/>
    </xf>
    <xf numFmtId="0" fontId="11" fillId="0" borderId="46" xfId="30" applyFont="1" applyBorder="1" applyAlignment="1">
      <alignment horizontal="left" vertical="center" wrapText="1"/>
    </xf>
    <xf numFmtId="0" fontId="14" fillId="0" borderId="47" xfId="30" applyFont="1" applyFill="1" applyBorder="1" applyAlignment="1">
      <alignment horizontal="left" vertical="center" wrapText="1"/>
    </xf>
    <xf numFmtId="0" fontId="15" fillId="0" borderId="47" xfId="30" applyFont="1" applyFill="1" applyBorder="1" applyAlignment="1">
      <alignment horizontal="left" vertical="center" wrapText="1"/>
    </xf>
    <xf numFmtId="0" fontId="11" fillId="0" borderId="48" xfId="30" applyFont="1" applyFill="1" applyBorder="1" applyAlignment="1">
      <alignment horizontal="justify" wrapText="1"/>
    </xf>
    <xf numFmtId="0" fontId="13" fillId="0" borderId="2" xfId="30" applyFont="1" applyFill="1" applyBorder="1" applyAlignment="1">
      <alignment horizontal="center" wrapText="1"/>
    </xf>
    <xf numFmtId="0" fontId="13" fillId="0" borderId="5" xfId="30" applyFont="1" applyFill="1" applyBorder="1" applyAlignment="1">
      <alignment horizontal="center" wrapText="1"/>
    </xf>
    <xf numFmtId="0" fontId="11" fillId="0" borderId="49" xfId="30" applyFont="1" applyFill="1" applyBorder="1" applyAlignment="1">
      <alignment horizontal="center" vertical="center" wrapText="1"/>
    </xf>
    <xf numFmtId="0" fontId="13" fillId="0" borderId="7" xfId="30" applyFont="1" applyFill="1" applyBorder="1" applyAlignment="1">
      <alignment horizontal="center" wrapText="1"/>
    </xf>
    <xf numFmtId="0" fontId="13" fillId="0" borderId="33" xfId="30" applyFont="1" applyFill="1" applyBorder="1" applyAlignment="1">
      <alignment horizontal="center" wrapText="1"/>
    </xf>
    <xf numFmtId="0" fontId="11" fillId="0" borderId="47" xfId="30" applyFont="1" applyFill="1" applyBorder="1" applyAlignment="1">
      <alignment horizontal="center" vertical="center" wrapText="1"/>
    </xf>
    <xf numFmtId="0" fontId="11" fillId="0" borderId="0" xfId="30" applyFont="1" applyFill="1" applyBorder="1" applyAlignment="1">
      <alignment vertical="center" wrapText="1"/>
    </xf>
    <xf numFmtId="0" fontId="11" fillId="0" borderId="6" xfId="30" applyFont="1" applyFill="1" applyBorder="1" applyAlignment="1">
      <alignment horizontal="center" wrapText="1"/>
    </xf>
    <xf numFmtId="0" fontId="13" fillId="0" borderId="35" xfId="30" applyFont="1" applyFill="1" applyBorder="1" applyAlignment="1">
      <alignment horizontal="left" wrapText="1"/>
    </xf>
    <xf numFmtId="0" fontId="13" fillId="0" borderId="0" xfId="30" applyFont="1" applyFill="1" applyBorder="1" applyAlignment="1">
      <alignment horizontal="left" wrapText="1"/>
    </xf>
    <xf numFmtId="0" fontId="11" fillId="0" borderId="49" xfId="30" applyFont="1" applyFill="1" applyBorder="1" applyAlignment="1">
      <alignment horizontal="center" wrapText="1"/>
    </xf>
    <xf numFmtId="0" fontId="11" fillId="0" borderId="1" xfId="30" applyFont="1" applyFill="1" applyBorder="1" applyAlignment="1">
      <alignment horizontal="center" vertical="center"/>
    </xf>
    <xf numFmtId="0" fontId="11" fillId="0" borderId="1" xfId="30" applyFont="1" applyFill="1" applyBorder="1" applyAlignment="1">
      <alignment horizontal="center"/>
    </xf>
    <xf numFmtId="0" fontId="11" fillId="0" borderId="48" xfId="30" applyFont="1" applyFill="1" applyBorder="1" applyAlignment="1"/>
    <xf numFmtId="0" fontId="11" fillId="0" borderId="24" xfId="30" applyFont="1" applyFill="1" applyBorder="1" applyAlignment="1">
      <alignment horizontal="center" vertical="center"/>
    </xf>
    <xf numFmtId="0" fontId="11" fillId="0" borderId="24" xfId="30" applyFont="1" applyFill="1" applyBorder="1" applyAlignment="1">
      <alignment horizontal="center"/>
    </xf>
    <xf numFmtId="0" fontId="11" fillId="0" borderId="35" xfId="30" applyFont="1" applyFill="1" applyBorder="1" applyAlignment="1">
      <alignment vertical="center" wrapText="1"/>
    </xf>
    <xf numFmtId="0" fontId="13" fillId="0" borderId="7" xfId="30" applyFont="1" applyFill="1" applyBorder="1" applyAlignment="1">
      <alignment horizontal="left" wrapText="1"/>
    </xf>
    <xf numFmtId="0" fontId="13" fillId="0" borderId="8" xfId="30" applyFont="1" applyFill="1" applyBorder="1" applyAlignment="1">
      <alignment horizontal="left" wrapText="1"/>
    </xf>
    <xf numFmtId="0" fontId="11" fillId="0" borderId="7" xfId="30" applyFont="1" applyFill="1" applyBorder="1" applyAlignment="1">
      <alignment horizontal="left" vertical="top" wrapText="1"/>
    </xf>
    <xf numFmtId="0" fontId="11" fillId="0" borderId="8" xfId="30" applyFont="1" applyFill="1" applyBorder="1" applyAlignment="1">
      <alignment horizontal="left" vertical="top" wrapText="1"/>
    </xf>
    <xf numFmtId="0" fontId="11" fillId="0" borderId="33" xfId="30" applyFont="1" applyFill="1" applyBorder="1" applyAlignment="1">
      <alignment horizontal="left" vertical="top" wrapText="1"/>
    </xf>
    <xf numFmtId="0" fontId="11" fillId="0" borderId="0" xfId="30" applyFont="1" applyFill="1" applyAlignment="1">
      <alignment horizontal="center" vertical="top"/>
    </xf>
    <xf numFmtId="0" fontId="12" fillId="0" borderId="1" xfId="18" applyFont="1" applyFill="1" applyBorder="1" applyAlignment="1">
      <alignment horizontal="center" vertical="center"/>
    </xf>
    <xf numFmtId="0" fontId="11" fillId="0" borderId="50" xfId="30" applyFont="1" applyFill="1" applyBorder="1" applyAlignment="1"/>
    <xf numFmtId="0" fontId="16" fillId="0" borderId="24" xfId="30" applyFont="1" applyFill="1" applyBorder="1" applyAlignment="1">
      <alignment horizontal="left" vertical="center" wrapText="1"/>
    </xf>
    <xf numFmtId="0" fontId="11" fillId="0" borderId="16" xfId="30" applyFont="1" applyFill="1" applyBorder="1" applyAlignment="1">
      <alignment horizontal="center"/>
    </xf>
    <xf numFmtId="0" fontId="12" fillId="0" borderId="24" xfId="18" applyFont="1" applyFill="1" applyBorder="1" applyAlignment="1">
      <alignment horizontal="center" vertical="center"/>
    </xf>
    <xf numFmtId="0" fontId="11" fillId="0" borderId="6" xfId="30" applyFont="1" applyFill="1" applyBorder="1" applyAlignment="1">
      <alignment horizontal="center" vertical="center"/>
    </xf>
    <xf numFmtId="0" fontId="11" fillId="0" borderId="6" xfId="30" applyFont="1" applyFill="1" applyBorder="1" applyAlignment="1">
      <alignment horizontal="center"/>
    </xf>
    <xf numFmtId="0" fontId="16" fillId="0" borderId="6" xfId="30" applyFont="1" applyFill="1" applyBorder="1" applyAlignment="1">
      <alignment horizontal="left" vertical="center" wrapText="1"/>
    </xf>
    <xf numFmtId="0" fontId="13" fillId="0" borderId="2" xfId="30" applyFont="1" applyFill="1" applyBorder="1" applyAlignment="1">
      <alignment horizontal="left" wrapText="1"/>
    </xf>
    <xf numFmtId="0" fontId="13" fillId="0" borderId="3" xfId="30" applyFont="1" applyFill="1" applyBorder="1" applyAlignment="1">
      <alignment horizontal="left" wrapText="1"/>
    </xf>
    <xf numFmtId="0" fontId="11" fillId="0" borderId="7" xfId="30" applyFont="1" applyFill="1" applyBorder="1" applyAlignment="1">
      <alignment horizontal="center" vertical="center" wrapText="1"/>
    </xf>
    <xf numFmtId="0" fontId="16" fillId="0" borderId="3" xfId="30" applyFont="1" applyFill="1" applyBorder="1" applyAlignment="1">
      <alignment horizontal="left" wrapText="1"/>
    </xf>
    <xf numFmtId="0" fontId="16" fillId="0" borderId="0" xfId="30" applyFont="1" applyFill="1" applyBorder="1" applyAlignment="1">
      <alignment horizontal="left" wrapText="1"/>
    </xf>
    <xf numFmtId="0" fontId="11" fillId="0" borderId="51" xfId="30" applyFont="1" applyFill="1" applyBorder="1" applyAlignment="1">
      <alignment horizontal="left" vertical="center"/>
    </xf>
    <xf numFmtId="0" fontId="11" fillId="0" borderId="52" xfId="30" applyFont="1" applyFill="1" applyBorder="1" applyAlignment="1">
      <alignment horizontal="left" vertical="center"/>
    </xf>
    <xf numFmtId="0" fontId="11" fillId="0" borderId="53" xfId="30" applyFont="1" applyFill="1" applyBorder="1" applyAlignment="1">
      <alignment horizontal="center" vertical="center" wrapText="1"/>
    </xf>
    <xf numFmtId="0" fontId="11" fillId="0" borderId="54" xfId="30" applyFont="1" applyFill="1" applyBorder="1" applyAlignment="1">
      <alignment horizontal="justify" vertical="center" wrapText="1"/>
    </xf>
    <xf numFmtId="0" fontId="11" fillId="0" borderId="55" xfId="30" applyFont="1" applyBorder="1" applyAlignment="1">
      <alignment horizontal="left" vertical="center" wrapText="1"/>
    </xf>
    <xf numFmtId="0" fontId="16" fillId="0" borderId="8" xfId="30" applyFont="1" applyFill="1" applyBorder="1" applyAlignment="1">
      <alignment horizontal="left" wrapText="1"/>
    </xf>
    <xf numFmtId="0" fontId="11" fillId="0" borderId="0" xfId="30" applyFont="1" applyFill="1" applyAlignment="1">
      <alignment horizontal="left" vertical="center" wrapText="1"/>
    </xf>
    <xf numFmtId="0" fontId="17" fillId="0" borderId="0" xfId="26" applyFont="1" applyFill="1" applyBorder="1" applyAlignment="1">
      <alignment horizontal="left" vertical="center"/>
    </xf>
    <xf numFmtId="0" fontId="17" fillId="0" borderId="0" xfId="26" applyFont="1" applyFill="1" applyBorder="1" applyAlignment="1">
      <alignment horizontal="center" vertical="center"/>
    </xf>
    <xf numFmtId="0" fontId="11" fillId="0" borderId="0" xfId="26" applyFont="1" applyFill="1" applyBorder="1" applyAlignment="1">
      <alignment horizontal="center" vertical="center"/>
    </xf>
    <xf numFmtId="0" fontId="11" fillId="0" borderId="2" xfId="30" applyFont="1" applyFill="1" applyBorder="1" applyAlignment="1">
      <alignment horizontal="center" vertical="center"/>
    </xf>
    <xf numFmtId="0" fontId="11" fillId="0" borderId="3" xfId="30" applyFont="1" applyFill="1" applyBorder="1" applyAlignment="1">
      <alignment horizontal="center" vertical="center"/>
    </xf>
    <xf numFmtId="0" fontId="11" fillId="0" borderId="3" xfId="26" applyFont="1" applyFill="1" applyBorder="1" applyAlignment="1">
      <alignment vertical="center"/>
    </xf>
    <xf numFmtId="0" fontId="4" fillId="0" borderId="3" xfId="26" applyBorder="1" applyAlignment="1">
      <alignment horizontal="center" vertical="center"/>
    </xf>
    <xf numFmtId="0" fontId="11" fillId="0" borderId="2" xfId="26" applyFont="1" applyFill="1" applyBorder="1" applyAlignment="1">
      <alignment vertical="center"/>
    </xf>
    <xf numFmtId="0" fontId="11" fillId="0" borderId="56" xfId="26" applyFont="1" applyBorder="1" applyAlignment="1">
      <alignment vertical="center"/>
    </xf>
    <xf numFmtId="0" fontId="11" fillId="0" borderId="1" xfId="30" applyFont="1" applyFill="1" applyBorder="1" applyAlignment="1">
      <alignment vertical="center"/>
    </xf>
    <xf numFmtId="0" fontId="11" fillId="0" borderId="5" xfId="26" applyFont="1" applyFill="1" applyBorder="1" applyAlignment="1">
      <alignment vertical="center"/>
    </xf>
    <xf numFmtId="0" fontId="11" fillId="0" borderId="0" xfId="26" applyFont="1" applyFill="1" applyAlignment="1">
      <alignment horizontal="center"/>
    </xf>
    <xf numFmtId="0" fontId="11" fillId="0" borderId="35" xfId="30" applyFont="1" applyFill="1" applyBorder="1" applyAlignment="1">
      <alignment horizontal="center" vertical="center"/>
    </xf>
    <xf numFmtId="0" fontId="11" fillId="0" borderId="8"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57" xfId="26" applyFont="1" applyBorder="1" applyAlignment="1">
      <alignment horizontal="center" vertical="center"/>
    </xf>
    <xf numFmtId="0" fontId="11" fillId="0" borderId="24" xfId="30" applyFont="1" applyFill="1" applyBorder="1" applyAlignment="1">
      <alignment vertical="center"/>
    </xf>
    <xf numFmtId="0" fontId="11" fillId="0" borderId="33" xfId="26" applyFont="1" applyFill="1" applyBorder="1" applyAlignment="1">
      <alignment horizontal="center" vertical="center"/>
    </xf>
    <xf numFmtId="0" fontId="11" fillId="0" borderId="0" xfId="26" applyFont="1" applyFill="1" applyBorder="1" applyAlignment="1">
      <alignment horizontal="left" vertical="center"/>
    </xf>
    <xf numFmtId="0" fontId="11" fillId="0" borderId="34" xfId="30" applyFont="1" applyFill="1" applyBorder="1" applyAlignment="1">
      <alignment horizontal="center" vertical="center"/>
    </xf>
    <xf numFmtId="0" fontId="11" fillId="0" borderId="20" xfId="30" applyFont="1" applyFill="1" applyBorder="1" applyAlignment="1">
      <alignment horizontal="center" vertical="center"/>
    </xf>
    <xf numFmtId="0" fontId="11" fillId="0" borderId="20" xfId="26" applyFont="1" applyFill="1" applyBorder="1" applyAlignment="1">
      <alignment vertical="center"/>
    </xf>
    <xf numFmtId="0" fontId="11" fillId="0" borderId="21" xfId="26" applyFont="1" applyFill="1" applyBorder="1" applyAlignment="1">
      <alignment vertical="center"/>
    </xf>
    <xf numFmtId="0" fontId="11" fillId="0" borderId="34" xfId="26" applyFont="1" applyFill="1" applyBorder="1" applyAlignment="1">
      <alignment vertical="center"/>
    </xf>
    <xf numFmtId="0" fontId="11" fillId="0" borderId="58" xfId="26" applyFont="1" applyBorder="1" applyAlignment="1">
      <alignment vertical="center"/>
    </xf>
    <xf numFmtId="0" fontId="11" fillId="0" borderId="6" xfId="30" applyFont="1" applyFill="1" applyBorder="1" applyAlignment="1">
      <alignment vertical="center"/>
    </xf>
    <xf numFmtId="0" fontId="11" fillId="0" borderId="3" xfId="26" applyFont="1" applyFill="1" applyBorder="1" applyAlignment="1">
      <alignment horizontal="left" vertical="center"/>
    </xf>
    <xf numFmtId="0" fontId="11" fillId="0" borderId="2" xfId="26" applyFont="1" applyFill="1" applyBorder="1" applyAlignment="1">
      <alignment horizontal="left" vertical="center"/>
    </xf>
    <xf numFmtId="0" fontId="11" fillId="0" borderId="56" xfId="26" applyFont="1" applyBorder="1" applyAlignment="1">
      <alignment horizontal="left" vertical="center"/>
    </xf>
    <xf numFmtId="0" fontId="11" fillId="0" borderId="5" xfId="26" applyFont="1" applyFill="1" applyBorder="1" applyAlignment="1">
      <alignment horizontal="center" vertical="center"/>
    </xf>
    <xf numFmtId="0" fontId="11" fillId="0" borderId="5" xfId="26" applyFont="1" applyFill="1" applyBorder="1" applyAlignment="1">
      <alignment horizontal="left" vertical="center"/>
    </xf>
    <xf numFmtId="0" fontId="11" fillId="0" borderId="8" xfId="26" applyFont="1" applyFill="1" applyBorder="1" applyAlignment="1">
      <alignment vertical="center"/>
    </xf>
    <xf numFmtId="0" fontId="11" fillId="0" borderId="7" xfId="26" applyFont="1" applyFill="1" applyBorder="1" applyAlignment="1">
      <alignment vertical="center"/>
    </xf>
    <xf numFmtId="0" fontId="11" fillId="0" borderId="57" xfId="26" applyFont="1" applyBorder="1" applyAlignment="1">
      <alignment vertical="center"/>
    </xf>
    <xf numFmtId="0" fontId="11" fillId="0" borderId="33" xfId="26" applyFont="1" applyFill="1" applyBorder="1" applyAlignment="1">
      <alignment vertical="center"/>
    </xf>
    <xf numFmtId="0" fontId="11" fillId="0" borderId="56" xfId="26" applyFont="1" applyBorder="1" applyAlignment="1">
      <alignment horizontal="center" vertical="center"/>
    </xf>
    <xf numFmtId="0" fontId="11" fillId="0" borderId="7" xfId="26" applyFont="1" applyFill="1" applyBorder="1" applyAlignment="1">
      <alignment vertical="top"/>
    </xf>
    <xf numFmtId="0" fontId="11" fillId="0" borderId="8" xfId="26" applyFont="1" applyFill="1" applyBorder="1" applyAlignment="1">
      <alignment vertical="top"/>
    </xf>
    <xf numFmtId="0" fontId="11" fillId="0" borderId="0" xfId="26" applyFont="1" applyFill="1" applyBorder="1" applyAlignment="1">
      <alignment vertical="top"/>
    </xf>
    <xf numFmtId="0" fontId="11" fillId="0" borderId="33" xfId="26" applyFont="1" applyFill="1" applyBorder="1" applyAlignment="1">
      <alignment vertical="top"/>
    </xf>
    <xf numFmtId="0" fontId="18" fillId="4" borderId="59" xfId="0" applyFont="1" applyFill="1" applyBorder="1" applyAlignment="1">
      <alignment horizontal="left" vertical="center" wrapText="1"/>
    </xf>
    <xf numFmtId="0" fontId="18" fillId="4" borderId="60" xfId="0" applyFont="1" applyFill="1" applyBorder="1" applyAlignment="1">
      <alignment horizontal="left" vertical="center" wrapText="1"/>
    </xf>
    <xf numFmtId="0" fontId="11" fillId="0" borderId="61" xfId="26" applyFont="1" applyFill="1" applyBorder="1" applyAlignment="1">
      <alignment horizontal="left" vertical="center" wrapText="1"/>
    </xf>
    <xf numFmtId="0" fontId="11" fillId="0" borderId="62" xfId="26" applyFont="1" applyFill="1" applyBorder="1" applyAlignment="1">
      <alignment horizontal="left" vertical="center" wrapText="1"/>
    </xf>
    <xf numFmtId="0" fontId="11" fillId="0" borderId="63" xfId="26" applyFont="1" applyFill="1" applyBorder="1" applyAlignment="1">
      <alignment horizontal="left" vertical="center" wrapText="1"/>
    </xf>
    <xf numFmtId="0" fontId="18" fillId="4" borderId="64" xfId="0" applyFont="1" applyFill="1" applyBorder="1" applyAlignment="1">
      <alignment vertical="center"/>
    </xf>
    <xf numFmtId="0" fontId="19" fillId="0" borderId="62" xfId="26" applyFont="1" applyBorder="1" applyAlignment="1">
      <alignment horizontal="left" vertical="center" wrapText="1"/>
    </xf>
    <xf numFmtId="0" fontId="19" fillId="0" borderId="20" xfId="26" applyFont="1" applyBorder="1" applyAlignment="1">
      <alignment horizontal="left" vertical="center" wrapText="1"/>
    </xf>
    <xf numFmtId="0" fontId="19" fillId="0" borderId="21" xfId="26" applyFont="1" applyBorder="1" applyAlignment="1">
      <alignment horizontal="left" vertical="center" wrapText="1"/>
    </xf>
    <xf numFmtId="0" fontId="11" fillId="0" borderId="34" xfId="26" applyFont="1" applyFill="1" applyBorder="1" applyAlignment="1">
      <alignment horizontal="left" vertical="center"/>
    </xf>
    <xf numFmtId="0" fontId="18" fillId="4" borderId="60" xfId="0" applyFont="1" applyFill="1" applyBorder="1" applyAlignment="1">
      <alignment horizontal="left" vertical="center"/>
    </xf>
    <xf numFmtId="0" fontId="18" fillId="4" borderId="65" xfId="0" applyFont="1" applyFill="1" applyBorder="1" applyAlignment="1">
      <alignment vertical="center"/>
    </xf>
    <xf numFmtId="0" fontId="11" fillId="0" borderId="66" xfId="26" applyFont="1" applyFill="1" applyBorder="1" applyAlignment="1">
      <alignment horizontal="left" vertical="center"/>
    </xf>
    <xf numFmtId="0" fontId="11" fillId="0" borderId="66" xfId="26" applyFont="1" applyFill="1" applyBorder="1" applyAlignment="1">
      <alignment horizontal="left" vertical="center" shrinkToFit="1"/>
    </xf>
    <xf numFmtId="0" fontId="11" fillId="0" borderId="66" xfId="26" applyFont="1" applyFill="1" applyBorder="1" applyAlignment="1">
      <alignment horizontal="left" vertical="center" wrapText="1"/>
    </xf>
    <xf numFmtId="0" fontId="18" fillId="4" borderId="66" xfId="0" applyFont="1" applyFill="1" applyBorder="1" applyAlignment="1">
      <alignment horizontal="left" vertical="center" wrapText="1"/>
    </xf>
    <xf numFmtId="0" fontId="18" fillId="0" borderId="67"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1" fillId="0" borderId="67" xfId="26" applyFont="1" applyFill="1" applyBorder="1" applyAlignment="1">
      <alignment horizontal="left" vertical="center" wrapText="1"/>
    </xf>
    <xf numFmtId="0" fontId="11" fillId="0" borderId="21" xfId="26" applyFont="1" applyFill="1" applyBorder="1" applyAlignment="1">
      <alignment horizontal="left" vertical="center" wrapText="1"/>
    </xf>
    <xf numFmtId="0" fontId="11" fillId="0" borderId="20" xfId="26" applyFont="1" applyFill="1" applyBorder="1" applyAlignment="1">
      <alignment horizontal="left" vertical="center" wrapText="1"/>
    </xf>
    <xf numFmtId="0" fontId="11" fillId="0" borderId="67" xfId="26" applyFont="1" applyFill="1" applyBorder="1" applyAlignment="1">
      <alignment horizontal="left" vertical="center"/>
    </xf>
    <xf numFmtId="0" fontId="11" fillId="0" borderId="63" xfId="26" applyFont="1" applyFill="1" applyBorder="1" applyAlignment="1">
      <alignment horizontal="left" vertical="center"/>
    </xf>
    <xf numFmtId="0" fontId="11" fillId="0" borderId="68" xfId="26" applyFont="1" applyFill="1" applyBorder="1" applyAlignment="1">
      <alignment horizontal="left" vertical="center"/>
    </xf>
    <xf numFmtId="0" fontId="18" fillId="4" borderId="69" xfId="0" applyFont="1" applyFill="1" applyBorder="1" applyAlignment="1">
      <alignment horizontal="center" vertical="center"/>
    </xf>
    <xf numFmtId="0" fontId="18" fillId="4" borderId="70" xfId="0" applyFont="1" applyFill="1" applyBorder="1" applyAlignment="1">
      <alignment horizontal="center" vertical="center"/>
    </xf>
    <xf numFmtId="0" fontId="11" fillId="0" borderId="71" xfId="26" applyFont="1" applyBorder="1" applyAlignment="1">
      <alignment horizontal="center" vertical="center"/>
    </xf>
    <xf numFmtId="0" fontId="11" fillId="0" borderId="45" xfId="26" applyFont="1" applyFill="1" applyBorder="1" applyAlignment="1">
      <alignment horizontal="center" vertical="center" wrapText="1"/>
    </xf>
    <xf numFmtId="0" fontId="18" fillId="4" borderId="64" xfId="0" applyFont="1" applyFill="1" applyBorder="1" applyAlignment="1">
      <alignment horizontal="center" vertical="center"/>
    </xf>
    <xf numFmtId="0" fontId="0" fillId="0" borderId="0" xfId="0" applyAlignment="1">
      <alignment horizontal="center" vertical="center"/>
    </xf>
    <xf numFmtId="0" fontId="11" fillId="0" borderId="72" xfId="26" applyFont="1" applyBorder="1" applyAlignment="1">
      <alignment horizontal="center" vertical="center"/>
    </xf>
    <xf numFmtId="0" fontId="18" fillId="4" borderId="73" xfId="0" applyFont="1" applyFill="1" applyBorder="1" applyAlignment="1">
      <alignment horizontal="center" vertical="center"/>
    </xf>
    <xf numFmtId="0" fontId="18" fillId="4" borderId="65" xfId="0" applyFont="1" applyFill="1" applyBorder="1" applyAlignment="1">
      <alignment horizontal="center" vertical="center"/>
    </xf>
    <xf numFmtId="0" fontId="11" fillId="0" borderId="39" xfId="26" applyFont="1" applyBorder="1" applyAlignment="1">
      <alignment horizontal="center" vertical="center"/>
    </xf>
    <xf numFmtId="0" fontId="18" fillId="4" borderId="39" xfId="0" applyFont="1" applyFill="1" applyBorder="1" applyAlignment="1">
      <alignment horizontal="center" vertical="center"/>
    </xf>
    <xf numFmtId="0" fontId="11" fillId="0" borderId="64" xfId="26" applyFont="1"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xf>
    <xf numFmtId="0" fontId="4" fillId="0" borderId="0" xfId="26" applyBorder="1" applyAlignment="1">
      <alignment horizontal="center" vertical="center"/>
    </xf>
    <xf numFmtId="0" fontId="18" fillId="0" borderId="36"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38" xfId="0" applyFont="1" applyFill="1" applyBorder="1" applyAlignment="1">
      <alignment horizontal="center" vertical="center"/>
    </xf>
    <xf numFmtId="0" fontId="11" fillId="0" borderId="38" xfId="26" applyFont="1" applyBorder="1" applyAlignment="1">
      <alignment horizontal="center" vertical="center"/>
    </xf>
    <xf numFmtId="0" fontId="11" fillId="0" borderId="36" xfId="30" applyFont="1" applyFill="1" applyBorder="1" applyAlignment="1">
      <alignment horizontal="center" vertical="center"/>
    </xf>
    <xf numFmtId="0" fontId="11" fillId="0" borderId="37" xfId="30" applyFont="1" applyFill="1" applyBorder="1" applyAlignment="1">
      <alignment horizontal="center" vertical="center"/>
    </xf>
    <xf numFmtId="0" fontId="18" fillId="4" borderId="74" xfId="0" applyFont="1" applyFill="1" applyBorder="1" applyAlignment="1">
      <alignment vertical="center"/>
    </xf>
    <xf numFmtId="0" fontId="18" fillId="4" borderId="73" xfId="0" applyFont="1" applyFill="1" applyBorder="1" applyAlignment="1">
      <alignment horizontal="left" vertical="center"/>
    </xf>
    <xf numFmtId="0" fontId="11" fillId="0" borderId="71" xfId="26" applyFont="1" applyFill="1" applyBorder="1" applyAlignment="1">
      <alignment vertical="center"/>
    </xf>
    <xf numFmtId="0" fontId="11" fillId="0" borderId="45" xfId="26" applyFont="1" applyFill="1" applyBorder="1" applyAlignment="1">
      <alignment horizontal="left" vertical="center"/>
    </xf>
    <xf numFmtId="0" fontId="11" fillId="0" borderId="44" xfId="26" applyFont="1" applyFill="1" applyBorder="1" applyAlignment="1">
      <alignment horizontal="left" vertical="center"/>
    </xf>
    <xf numFmtId="0" fontId="18" fillId="4" borderId="75" xfId="0" applyFont="1" applyFill="1" applyBorder="1" applyAlignment="1">
      <alignment vertical="center"/>
    </xf>
    <xf numFmtId="0" fontId="11" fillId="0" borderId="45" xfId="0" applyFont="1" applyBorder="1">
      <alignment vertical="center"/>
    </xf>
    <xf numFmtId="0" fontId="11" fillId="0" borderId="0" xfId="0" applyFont="1">
      <alignment vertical="center"/>
    </xf>
    <xf numFmtId="0" fontId="11" fillId="0" borderId="72" xfId="30" applyFont="1" applyFill="1" applyBorder="1" applyAlignment="1">
      <alignment vertical="center"/>
    </xf>
    <xf numFmtId="0" fontId="18" fillId="4" borderId="73" xfId="0" applyFont="1" applyFill="1" applyBorder="1" applyAlignment="1">
      <alignment vertical="center"/>
    </xf>
    <xf numFmtId="0" fontId="18" fillId="4" borderId="71" xfId="0" applyFont="1" applyFill="1" applyBorder="1" applyAlignment="1">
      <alignment vertical="center"/>
    </xf>
    <xf numFmtId="0" fontId="11" fillId="0" borderId="75" xfId="26" applyFont="1" applyFill="1" applyBorder="1" applyAlignment="1">
      <alignment vertical="center"/>
    </xf>
    <xf numFmtId="0" fontId="13" fillId="0" borderId="45" xfId="0" applyFont="1" applyBorder="1">
      <alignment vertical="center"/>
    </xf>
    <xf numFmtId="0" fontId="13" fillId="0" borderId="0" xfId="0" applyFont="1">
      <alignment vertical="center"/>
    </xf>
    <xf numFmtId="0" fontId="13" fillId="0" borderId="29" xfId="0" applyFont="1" applyBorder="1">
      <alignment vertical="center"/>
    </xf>
    <xf numFmtId="0" fontId="18" fillId="0" borderId="44" xfId="0" applyFont="1" applyFill="1" applyBorder="1" applyAlignment="1">
      <alignment vertical="center"/>
    </xf>
    <xf numFmtId="0" fontId="18" fillId="0" borderId="45" xfId="0" applyFont="1" applyFill="1" applyBorder="1" applyAlignment="1">
      <alignment horizontal="left" vertical="center"/>
    </xf>
    <xf numFmtId="0" fontId="18" fillId="0" borderId="44" xfId="0" applyFont="1" applyFill="1" applyBorder="1" applyAlignment="1">
      <alignment horizontal="left" vertical="center"/>
    </xf>
    <xf numFmtId="0" fontId="11" fillId="0" borderId="44" xfId="26" applyFont="1" applyFill="1" applyBorder="1" applyAlignment="1">
      <alignment vertical="center"/>
    </xf>
    <xf numFmtId="0" fontId="11" fillId="0" borderId="42" xfId="26" applyFont="1" applyFill="1" applyBorder="1" applyAlignment="1">
      <alignment vertical="center"/>
    </xf>
    <xf numFmtId="0" fontId="11" fillId="0" borderId="43" xfId="26" applyFont="1" applyFill="1" applyBorder="1" applyAlignment="1">
      <alignment vertical="center"/>
    </xf>
    <xf numFmtId="0" fontId="18" fillId="4" borderId="75" xfId="0" applyFont="1" applyFill="1" applyBorder="1" applyAlignment="1">
      <alignment horizontal="center" vertical="center"/>
    </xf>
    <xf numFmtId="0" fontId="20" fillId="0" borderId="45" xfId="0" applyFont="1" applyBorder="1" applyAlignment="1">
      <alignment horizontal="center" vertical="center"/>
    </xf>
    <xf numFmtId="0" fontId="11" fillId="0" borderId="72" xfId="30" applyFont="1" applyFill="1" applyBorder="1" applyAlignment="1">
      <alignment horizontal="left" vertical="center" wrapText="1"/>
    </xf>
    <xf numFmtId="0" fontId="18" fillId="4" borderId="73" xfId="0" applyFont="1" applyFill="1" applyBorder="1" applyAlignment="1">
      <alignment horizontal="left" vertical="center" wrapText="1"/>
    </xf>
    <xf numFmtId="0" fontId="18" fillId="4" borderId="71" xfId="0" applyFont="1" applyFill="1" applyBorder="1" applyAlignment="1">
      <alignment horizontal="left" vertical="center" wrapText="1"/>
    </xf>
    <xf numFmtId="0" fontId="11" fillId="0" borderId="75" xfId="26" applyFont="1" applyBorder="1" applyAlignment="1">
      <alignment horizontal="center" vertical="center"/>
    </xf>
    <xf numFmtId="0" fontId="11" fillId="0" borderId="45" xfId="26" applyFont="1" applyBorder="1" applyAlignment="1">
      <alignment horizontal="center" vertical="center"/>
    </xf>
    <xf numFmtId="0" fontId="21" fillId="0" borderId="45"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11" fillId="0" borderId="44" xfId="26" applyFont="1" applyBorder="1" applyAlignment="1">
      <alignment horizontal="center" vertical="center"/>
    </xf>
    <xf numFmtId="0" fontId="11" fillId="0" borderId="42" xfId="26" applyFont="1" applyFill="1" applyBorder="1" applyAlignment="1">
      <alignment horizontal="left" vertical="center" wrapText="1"/>
    </xf>
    <xf numFmtId="0" fontId="11" fillId="0" borderId="43" xfId="30" applyFont="1" applyFill="1" applyBorder="1" applyAlignment="1">
      <alignment horizontal="center" vertical="center"/>
    </xf>
    <xf numFmtId="0" fontId="18" fillId="4" borderId="74" xfId="0" applyFont="1" applyFill="1" applyBorder="1" applyAlignment="1">
      <alignment horizontal="center" vertical="center"/>
    </xf>
    <xf numFmtId="0" fontId="18" fillId="4" borderId="73" xfId="0" applyFont="1" applyFill="1" applyBorder="1" applyAlignment="1">
      <alignment horizontal="center" vertical="center" wrapText="1"/>
    </xf>
    <xf numFmtId="0" fontId="22" fillId="0" borderId="45" xfId="0" applyFont="1" applyBorder="1">
      <alignment vertical="center"/>
    </xf>
    <xf numFmtId="0" fontId="18" fillId="4" borderId="71" xfId="0" applyFont="1" applyFill="1" applyBorder="1" applyAlignment="1">
      <alignment horizontal="center" vertical="center"/>
    </xf>
    <xf numFmtId="0" fontId="23" fillId="0" borderId="45" xfId="0" applyFont="1" applyBorder="1">
      <alignment vertical="center"/>
    </xf>
    <xf numFmtId="0" fontId="18" fillId="0" borderId="0" xfId="0" applyFont="1" applyFill="1" applyAlignment="1">
      <alignment horizontal="center" vertical="center"/>
    </xf>
    <xf numFmtId="0" fontId="18" fillId="0" borderId="45"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1" fillId="0" borderId="42" xfId="30" applyFont="1" applyFill="1" applyBorder="1" applyAlignment="1">
      <alignment horizontal="center" vertical="center"/>
    </xf>
    <xf numFmtId="0" fontId="18" fillId="0" borderId="71" xfId="0" applyFont="1" applyFill="1" applyBorder="1" applyAlignment="1">
      <alignment horizontal="center" vertical="center"/>
    </xf>
    <xf numFmtId="0" fontId="11" fillId="0" borderId="75" xfId="26" applyFont="1" applyFill="1" applyBorder="1" applyAlignment="1">
      <alignment horizontal="left" vertical="center"/>
    </xf>
    <xf numFmtId="0" fontId="18" fillId="4" borderId="75" xfId="0" applyFont="1" applyFill="1" applyBorder="1" applyAlignment="1">
      <alignment horizontal="left" vertical="center"/>
    </xf>
    <xf numFmtId="0" fontId="11" fillId="4" borderId="0" xfId="26" applyFont="1" applyFill="1" applyAlignment="1">
      <alignment horizontal="left" vertical="center"/>
    </xf>
    <xf numFmtId="0" fontId="11" fillId="4" borderId="75" xfId="26" applyFont="1" applyFill="1" applyBorder="1" applyAlignment="1">
      <alignment horizontal="left" vertical="center"/>
    </xf>
    <xf numFmtId="0" fontId="11" fillId="0" borderId="44" xfId="26" applyFont="1" applyFill="1" applyBorder="1" applyAlignment="1">
      <alignment horizontal="left" vertical="center" wrapText="1"/>
    </xf>
    <xf numFmtId="0" fontId="11" fillId="4" borderId="74" xfId="30" applyFont="1" applyFill="1" applyBorder="1" applyAlignment="1">
      <alignment vertical="center"/>
    </xf>
    <xf numFmtId="0" fontId="11" fillId="4" borderId="76" xfId="30" applyFont="1" applyFill="1" applyBorder="1" applyAlignment="1">
      <alignment vertical="center"/>
    </xf>
    <xf numFmtId="0" fontId="11" fillId="4" borderId="77" xfId="30" applyFont="1" applyFill="1" applyBorder="1" applyAlignment="1">
      <alignment vertical="center"/>
    </xf>
    <xf numFmtId="0" fontId="11" fillId="0" borderId="45" xfId="26" applyFont="1" applyFill="1" applyBorder="1" applyAlignment="1">
      <alignment vertical="center"/>
    </xf>
    <xf numFmtId="0" fontId="24" fillId="0" borderId="45" xfId="0" applyFont="1" applyBorder="1">
      <alignment vertical="center"/>
    </xf>
    <xf numFmtId="0" fontId="11" fillId="4" borderId="73" xfId="26" applyFont="1" applyFill="1" applyBorder="1" applyAlignment="1">
      <alignment horizontal="center" vertical="center"/>
    </xf>
    <xf numFmtId="0" fontId="11" fillId="4" borderId="71" xfId="26" applyFont="1" applyFill="1" applyBorder="1" applyAlignment="1">
      <alignment horizontal="center" vertical="center"/>
    </xf>
    <xf numFmtId="0" fontId="25" fillId="0" borderId="45" xfId="0" applyFont="1" applyBorder="1">
      <alignment vertical="center"/>
    </xf>
    <xf numFmtId="0" fontId="11" fillId="0" borderId="29" xfId="30" applyFont="1" applyFill="1" applyBorder="1" applyAlignment="1">
      <alignment horizontal="center" vertical="center"/>
    </xf>
    <xf numFmtId="0" fontId="11" fillId="0" borderId="72" xfId="26" applyFont="1" applyFill="1" applyBorder="1" applyAlignment="1">
      <alignment horizontal="left" vertical="center"/>
    </xf>
    <xf numFmtId="0" fontId="11" fillId="4" borderId="73" xfId="26" applyFont="1" applyFill="1" applyBorder="1" applyAlignment="1">
      <alignment horizontal="left" vertical="center"/>
    </xf>
    <xf numFmtId="0" fontId="11" fillId="4" borderId="71" xfId="26" applyFont="1" applyFill="1" applyBorder="1" applyAlignment="1">
      <alignment horizontal="left" vertical="center"/>
    </xf>
    <xf numFmtId="0" fontId="13" fillId="0" borderId="29" xfId="0" applyFont="1" applyBorder="1" applyAlignment="1">
      <alignment horizontal="left" vertical="center"/>
    </xf>
    <xf numFmtId="0" fontId="13" fillId="0" borderId="0" xfId="0" applyFont="1" applyAlignment="1">
      <alignment horizontal="left" vertical="center"/>
    </xf>
    <xf numFmtId="0" fontId="11" fillId="0" borderId="29" xfId="0" applyFont="1" applyBorder="1">
      <alignment vertical="center"/>
    </xf>
    <xf numFmtId="0" fontId="0" fillId="0" borderId="45" xfId="0" applyBorder="1" applyAlignment="1">
      <alignment horizontal="center" vertical="center"/>
    </xf>
    <xf numFmtId="0" fontId="0" fillId="0" borderId="29" xfId="0" applyBorder="1" applyAlignment="1">
      <alignment horizontal="center" vertical="center"/>
    </xf>
    <xf numFmtId="0" fontId="6" fillId="0" borderId="45" xfId="0" applyFont="1" applyBorder="1" applyAlignment="1">
      <alignment horizontal="center" vertical="center"/>
    </xf>
    <xf numFmtId="0" fontId="11" fillId="0" borderId="47" xfId="26" applyFont="1" applyFill="1" applyBorder="1" applyAlignment="1">
      <alignment horizontal="center" vertical="center"/>
    </xf>
    <xf numFmtId="0" fontId="0" fillId="0" borderId="45" xfId="0"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6" fillId="0" borderId="45" xfId="0" applyFont="1" applyBorder="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11" fillId="0" borderId="48" xfId="26" applyFont="1" applyFill="1" applyBorder="1" applyAlignment="1">
      <alignment horizontal="center" vertical="center"/>
    </xf>
    <xf numFmtId="0" fontId="4" fillId="0" borderId="44" xfId="26" applyFont="1" applyFill="1" applyBorder="1" applyAlignment="1">
      <alignment horizontal="left" vertical="center"/>
    </xf>
    <xf numFmtId="0" fontId="4" fillId="0" borderId="45" xfId="26" applyFont="1" applyFill="1" applyBorder="1" applyAlignment="1">
      <alignment horizontal="left" vertical="center"/>
    </xf>
    <xf numFmtId="0" fontId="11" fillId="4" borderId="78" xfId="30" applyFont="1" applyFill="1" applyBorder="1" applyAlignment="1">
      <alignment vertical="center"/>
    </xf>
    <xf numFmtId="0" fontId="11" fillId="4" borderId="79" xfId="30" applyFont="1" applyFill="1" applyBorder="1" applyAlignment="1">
      <alignment vertical="center"/>
    </xf>
    <xf numFmtId="0" fontId="11" fillId="4" borderId="80" xfId="30" applyFont="1" applyFill="1" applyBorder="1" applyAlignment="1">
      <alignment vertical="center"/>
    </xf>
    <xf numFmtId="0" fontId="11" fillId="0" borderId="81" xfId="26" applyFont="1" applyFill="1" applyBorder="1" applyAlignment="1">
      <alignment vertical="center"/>
    </xf>
    <xf numFmtId="0" fontId="11" fillId="0" borderId="54" xfId="26" applyFont="1" applyFill="1" applyBorder="1" applyAlignment="1">
      <alignment vertical="center"/>
    </xf>
    <xf numFmtId="0" fontId="11" fillId="0" borderId="53" xfId="26" applyFont="1" applyFill="1" applyBorder="1" applyAlignment="1">
      <alignment horizontal="left" vertical="center"/>
    </xf>
    <xf numFmtId="0" fontId="11" fillId="4" borderId="8" xfId="26" applyFont="1" applyFill="1" applyBorder="1" applyAlignment="1">
      <alignment horizontal="left" vertical="center"/>
    </xf>
    <xf numFmtId="0" fontId="0" fillId="0" borderId="54" xfId="0" applyBorder="1" applyAlignment="1">
      <alignment horizontal="left" vertical="center"/>
    </xf>
    <xf numFmtId="0" fontId="0" fillId="0" borderId="8" xfId="0" applyBorder="1" applyAlignment="1">
      <alignment horizontal="left" vertical="center"/>
    </xf>
    <xf numFmtId="0" fontId="0" fillId="0" borderId="33" xfId="0" applyBorder="1" applyAlignment="1">
      <alignment horizontal="left" vertical="center"/>
    </xf>
    <xf numFmtId="0" fontId="11" fillId="0" borderId="82" xfId="26" applyFont="1" applyFill="1" applyBorder="1" applyAlignment="1">
      <alignment horizontal="left" vertical="center"/>
    </xf>
    <xf numFmtId="0" fontId="11" fillId="4" borderId="83" xfId="26" applyFont="1" applyFill="1" applyBorder="1" applyAlignment="1">
      <alignment horizontal="left" vertical="center"/>
    </xf>
    <xf numFmtId="0" fontId="11" fillId="4" borderId="81" xfId="26" applyFont="1" applyFill="1" applyBorder="1" applyAlignment="1">
      <alignment horizontal="left" vertical="center"/>
    </xf>
    <xf numFmtId="0" fontId="11" fillId="0" borderId="84" xfId="26" applyFont="1" applyFill="1" applyBorder="1" applyAlignment="1">
      <alignment horizontal="left" vertical="center"/>
    </xf>
    <xf numFmtId="0" fontId="11" fillId="4" borderId="84" xfId="26" applyFont="1" applyFill="1" applyBorder="1" applyAlignment="1">
      <alignment horizontal="left" vertical="center"/>
    </xf>
    <xf numFmtId="0" fontId="11" fillId="0" borderId="84" xfId="26" applyFont="1" applyFill="1" applyBorder="1" applyAlignment="1">
      <alignment vertical="center"/>
    </xf>
    <xf numFmtId="0" fontId="6" fillId="0" borderId="54" xfId="0" applyFont="1" applyBorder="1" applyAlignment="1">
      <alignment horizontal="left" vertical="center"/>
    </xf>
    <xf numFmtId="0" fontId="6" fillId="0" borderId="8" xfId="0" applyFont="1" applyBorder="1" applyAlignment="1">
      <alignment horizontal="left" vertical="center"/>
    </xf>
    <xf numFmtId="0" fontId="6" fillId="0" borderId="33" xfId="0" applyFont="1" applyBorder="1" applyAlignment="1">
      <alignment horizontal="left" vertical="center"/>
    </xf>
    <xf numFmtId="0" fontId="4" fillId="0" borderId="3" xfId="26" applyFont="1" applyFill="1" applyBorder="1" applyAlignment="1">
      <alignment vertical="top"/>
    </xf>
    <xf numFmtId="0" fontId="4" fillId="0" borderId="0" xfId="26" applyFont="1" applyFill="1" applyAlignment="1">
      <alignment vertical="top"/>
    </xf>
    <xf numFmtId="0" fontId="4" fillId="0" borderId="0" xfId="26" applyFont="1" applyFill="1" applyBorder="1" applyAlignment="1">
      <alignment vertical="top"/>
    </xf>
    <xf numFmtId="0" fontId="4" fillId="0" borderId="85" xfId="26" applyBorder="1" applyAlignment="1">
      <alignment horizontal="center" vertical="center"/>
    </xf>
    <xf numFmtId="0" fontId="11" fillId="0" borderId="3" xfId="26" applyFont="1" applyFill="1" applyBorder="1" applyAlignment="1">
      <alignment vertical="top"/>
    </xf>
    <xf numFmtId="0" fontId="4" fillId="0" borderId="56" xfId="26" applyBorder="1" applyAlignment="1">
      <alignment vertical="top"/>
    </xf>
    <xf numFmtId="0" fontId="11" fillId="0" borderId="0" xfId="26" applyFont="1" applyFill="1" applyAlignment="1">
      <alignment vertical="top"/>
    </xf>
    <xf numFmtId="0" fontId="4" fillId="0" borderId="86" xfId="26" applyBorder="1" applyAlignment="1">
      <alignment vertical="top"/>
    </xf>
    <xf numFmtId="0" fontId="4" fillId="0" borderId="8" xfId="26" applyFont="1" applyFill="1" applyBorder="1" applyAlignment="1">
      <alignment vertical="top"/>
    </xf>
    <xf numFmtId="0" fontId="11" fillId="0" borderId="82" xfId="26" applyFont="1" applyFill="1" applyBorder="1" applyAlignment="1">
      <alignment vertical="top"/>
    </xf>
    <xf numFmtId="0" fontId="4" fillId="0" borderId="57" xfId="26" applyBorder="1" applyAlignment="1">
      <alignment vertical="top"/>
    </xf>
    <xf numFmtId="0" fontId="4" fillId="0" borderId="87" xfId="26" applyBorder="1" applyAlignment="1">
      <alignment vertical="top"/>
    </xf>
    <xf numFmtId="0" fontId="4" fillId="0" borderId="53" xfId="26" applyFont="1" applyFill="1" applyBorder="1" applyAlignment="1">
      <alignment horizontal="left" vertical="center"/>
    </xf>
    <xf numFmtId="0" fontId="4" fillId="0" borderId="54" xfId="26" applyFont="1" applyFill="1" applyBorder="1" applyAlignment="1">
      <alignment horizontal="left" vertical="center"/>
    </xf>
    <xf numFmtId="0" fontId="11" fillId="0" borderId="51" xfId="26" applyFont="1" applyFill="1" applyBorder="1" applyAlignment="1">
      <alignment vertical="center"/>
    </xf>
    <xf numFmtId="0" fontId="11" fillId="0" borderId="53" xfId="26" applyFont="1" applyFill="1" applyBorder="1" applyAlignment="1">
      <alignment vertical="center"/>
    </xf>
    <xf numFmtId="0" fontId="11" fillId="0" borderId="52" xfId="26" applyFont="1" applyFill="1" applyBorder="1" applyAlignment="1">
      <alignment vertical="center"/>
    </xf>
    <xf numFmtId="0" fontId="16" fillId="0" borderId="0" xfId="0" applyFont="1">
      <alignment vertical="center"/>
    </xf>
    <xf numFmtId="0" fontId="11" fillId="0" borderId="88" xfId="46" applyFont="1" applyBorder="1" applyAlignment="1">
      <alignment horizontal="center" vertical="center"/>
    </xf>
    <xf numFmtId="0" fontId="11" fillId="0" borderId="89" xfId="46" applyFont="1" applyBorder="1" applyAlignment="1">
      <alignment horizontal="left" vertical="center" shrinkToFit="1"/>
    </xf>
    <xf numFmtId="0" fontId="11" fillId="0" borderId="90" xfId="46" applyFont="1" applyBorder="1" applyAlignment="1">
      <alignment horizontal="left" vertical="center"/>
    </xf>
    <xf numFmtId="0" fontId="11" fillId="0" borderId="91" xfId="46" applyFont="1" applyBorder="1" applyAlignment="1">
      <alignment horizontal="left" vertical="center"/>
    </xf>
    <xf numFmtId="0" fontId="11" fillId="0" borderId="90" xfId="46" applyFont="1" applyBorder="1" applyAlignment="1">
      <alignment horizontal="left" vertical="center" shrinkToFit="1"/>
    </xf>
    <xf numFmtId="0" fontId="11" fillId="0" borderId="92" xfId="46" applyFont="1" applyBorder="1" applyAlignment="1">
      <alignment horizontal="left" vertical="center"/>
    </xf>
    <xf numFmtId="0" fontId="13" fillId="0" borderId="0" xfId="46" applyFont="1" applyBorder="1" applyAlignment="1">
      <alignment horizontal="left" vertical="center"/>
    </xf>
    <xf numFmtId="0" fontId="11" fillId="0" borderId="93" xfId="46" applyFont="1" applyBorder="1" applyAlignment="1">
      <alignment horizontal="center" vertical="center"/>
    </xf>
    <xf numFmtId="0" fontId="11" fillId="0" borderId="94" xfId="46" applyFont="1" applyBorder="1" applyAlignment="1">
      <alignment horizontal="center" vertical="center"/>
    </xf>
    <xf numFmtId="0" fontId="11" fillId="0" borderId="94" xfId="46" applyFont="1" applyBorder="1" applyAlignment="1">
      <alignment horizontal="right" vertical="center"/>
    </xf>
    <xf numFmtId="0" fontId="11" fillId="0" borderId="95" xfId="46" applyFont="1" applyBorder="1" applyAlignment="1">
      <alignment horizontal="right" vertical="center"/>
    </xf>
    <xf numFmtId="0" fontId="11" fillId="0" borderId="95" xfId="46" applyFont="1" applyBorder="1" applyAlignment="1">
      <alignment horizontal="center" vertical="center"/>
    </xf>
    <xf numFmtId="0" fontId="11" fillId="0" borderId="96" xfId="46" applyFont="1" applyBorder="1" applyAlignment="1">
      <alignment horizontal="center" vertical="center"/>
    </xf>
    <xf numFmtId="0" fontId="11" fillId="0" borderId="0" xfId="26" applyFont="1" applyFill="1" applyBorder="1" applyAlignment="1">
      <alignment horizontal="center" vertical="center" shrinkToFit="1"/>
    </xf>
    <xf numFmtId="0" fontId="11" fillId="0" borderId="97" xfId="46" applyFont="1" applyBorder="1" applyAlignment="1">
      <alignment horizontal="center" vertical="center"/>
    </xf>
    <xf numFmtId="0" fontId="11" fillId="0" borderId="98" xfId="46" applyFont="1" applyBorder="1" applyAlignment="1">
      <alignment horizontal="center" vertical="center"/>
    </xf>
    <xf numFmtId="0" fontId="11" fillId="0" borderId="99" xfId="46" applyFont="1" applyBorder="1" applyAlignment="1">
      <alignment horizontal="center" vertical="center"/>
    </xf>
    <xf numFmtId="0" fontId="11" fillId="0" borderId="100" xfId="46" applyFont="1" applyBorder="1" applyAlignment="1">
      <alignment horizontal="center" vertical="center"/>
    </xf>
    <xf numFmtId="0" fontId="11" fillId="0" borderId="101" xfId="46" applyFont="1" applyBorder="1" applyAlignment="1">
      <alignment horizontal="center" vertical="center"/>
    </xf>
    <xf numFmtId="0" fontId="26" fillId="0" borderId="0" xfId="38" applyFont="1" applyFill="1" applyBorder="1" applyAlignment="1">
      <alignment horizontal="center" vertical="center"/>
    </xf>
    <xf numFmtId="0" fontId="11" fillId="0" borderId="16" xfId="38" applyFont="1" applyFill="1" applyBorder="1" applyAlignment="1">
      <alignment horizontal="center" vertical="center"/>
    </xf>
    <xf numFmtId="0" fontId="11" fillId="0" borderId="16" xfId="38" applyFont="1" applyFill="1" applyBorder="1" applyAlignment="1">
      <alignment horizontal="left" vertical="center"/>
    </xf>
    <xf numFmtId="0" fontId="12" fillId="0" borderId="1" xfId="53" applyFont="1" applyFill="1" applyBorder="1" applyAlignment="1">
      <alignment horizontal="center" vertical="center" shrinkToFit="1"/>
    </xf>
    <xf numFmtId="0" fontId="12" fillId="0" borderId="35" xfId="53" applyFont="1" applyFill="1" applyBorder="1" applyAlignment="1">
      <alignment horizontal="left" vertical="center" shrinkToFit="1"/>
    </xf>
    <xf numFmtId="0" fontId="13" fillId="0" borderId="16" xfId="38" applyFont="1" applyFill="1" applyBorder="1" applyAlignment="1">
      <alignment horizontal="left" vertical="center" wrapText="1"/>
    </xf>
    <xf numFmtId="0" fontId="13" fillId="0" borderId="16" xfId="38" applyFont="1" applyFill="1" applyBorder="1" applyAlignment="1">
      <alignment horizontal="left" vertical="top" wrapText="1"/>
    </xf>
    <xf numFmtId="0" fontId="12" fillId="0" borderId="24" xfId="53" applyFont="1" applyFill="1" applyBorder="1" applyAlignment="1">
      <alignment horizontal="center" vertical="center" shrinkToFit="1"/>
    </xf>
    <xf numFmtId="0" fontId="16" fillId="0" borderId="35" xfId="0" applyFont="1" applyBorder="1" applyAlignment="1">
      <alignment horizontal="left" vertical="center"/>
    </xf>
    <xf numFmtId="0" fontId="12" fillId="0" borderId="6" xfId="53" applyFont="1" applyFill="1" applyBorder="1" applyAlignment="1">
      <alignment horizontal="center" vertical="center"/>
    </xf>
    <xf numFmtId="0" fontId="12" fillId="0" borderId="16" xfId="53" applyFont="1" applyFill="1" applyBorder="1" applyAlignment="1">
      <alignment horizontal="center" vertical="center"/>
    </xf>
    <xf numFmtId="0" fontId="12" fillId="0" borderId="16" xfId="53" applyFont="1" applyFill="1" applyBorder="1" applyAlignment="1">
      <alignment horizontal="center" vertical="center" wrapText="1"/>
    </xf>
    <xf numFmtId="0" fontId="16" fillId="0" borderId="0" xfId="0" applyFont="1" applyBorder="1" applyAlignment="1">
      <alignment horizontal="left" vertical="center"/>
    </xf>
    <xf numFmtId="0" fontId="11" fillId="0" borderId="0" xfId="29" applyFont="1" applyFill="1" applyAlignment="1">
      <alignment horizontal="center" vertical="center" wrapText="1"/>
    </xf>
    <xf numFmtId="0" fontId="11" fillId="0" borderId="1" xfId="39" applyFont="1" applyFill="1" applyBorder="1" applyAlignment="1">
      <alignment horizontal="left" vertical="center"/>
    </xf>
    <xf numFmtId="0" fontId="11" fillId="0" borderId="3" xfId="29" applyFont="1" applyFill="1" applyBorder="1" applyAlignment="1">
      <alignment horizontal="center" vertical="center" wrapText="1"/>
    </xf>
    <xf numFmtId="0" fontId="11" fillId="0" borderId="5" xfId="29" applyFont="1" applyFill="1" applyBorder="1" applyAlignment="1">
      <alignment horizontal="center" vertical="center" wrapText="1"/>
    </xf>
    <xf numFmtId="0" fontId="11" fillId="0" borderId="0" xfId="29" applyFont="1" applyFill="1" applyBorder="1" applyAlignment="1">
      <alignment horizontal="center" vertical="center" wrapText="1"/>
    </xf>
    <xf numFmtId="0" fontId="13" fillId="0" borderId="0" xfId="29" applyFont="1" applyFill="1" applyBorder="1" applyAlignment="1">
      <alignment horizontal="center" vertical="top" wrapText="1"/>
    </xf>
    <xf numFmtId="0" fontId="11" fillId="0" borderId="0" xfId="39" applyFont="1" applyFill="1" applyBorder="1" applyAlignment="1">
      <alignment horizontal="left"/>
    </xf>
    <xf numFmtId="0" fontId="11" fillId="0" borderId="24" xfId="39" applyFont="1" applyFill="1" applyBorder="1" applyAlignment="1">
      <alignment horizontal="left" vertical="center"/>
    </xf>
    <xf numFmtId="0" fontId="11" fillId="0" borderId="35" xfId="44" applyFont="1" applyFill="1" applyBorder="1" applyAlignment="1">
      <alignment horizontal="left" vertical="center"/>
    </xf>
    <xf numFmtId="0" fontId="11" fillId="0" borderId="29" xfId="44" applyFont="1" applyFill="1" applyBorder="1" applyAlignment="1">
      <alignment horizontal="left" vertical="center"/>
    </xf>
    <xf numFmtId="0" fontId="11" fillId="0" borderId="29" xfId="29" applyFont="1" applyFill="1" applyBorder="1" applyAlignment="1">
      <alignment horizontal="center" vertical="center" wrapText="1"/>
    </xf>
    <xf numFmtId="0" fontId="13" fillId="0" borderId="0" xfId="29" applyFont="1" applyFill="1" applyBorder="1" applyAlignment="1">
      <alignment horizontal="center" vertical="top"/>
    </xf>
    <xf numFmtId="0" fontId="13" fillId="0" borderId="0" xfId="29" applyFont="1" applyFill="1" applyBorder="1" applyAlignment="1">
      <alignment vertical="top"/>
    </xf>
    <xf numFmtId="0" fontId="13" fillId="0" borderId="0" xfId="29" applyFont="1" applyFill="1" applyBorder="1" applyAlignment="1">
      <alignment vertical="top" wrapText="1"/>
    </xf>
    <xf numFmtId="0" fontId="11" fillId="0" borderId="7" xfId="44" applyFont="1" applyFill="1" applyBorder="1" applyAlignment="1">
      <alignment horizontal="left" vertical="center"/>
    </xf>
    <xf numFmtId="0" fontId="11" fillId="0" borderId="33" xfId="44" applyFont="1" applyFill="1" applyBorder="1" applyAlignment="1">
      <alignment horizontal="left" vertical="center"/>
    </xf>
    <xf numFmtId="0" fontId="11" fillId="0" borderId="8" xfId="29" applyFont="1" applyFill="1" applyBorder="1" applyAlignment="1">
      <alignment horizontal="center" vertical="center" wrapText="1"/>
    </xf>
    <xf numFmtId="0" fontId="11" fillId="0" borderId="33" xfId="29" applyFont="1" applyFill="1" applyBorder="1" applyAlignment="1">
      <alignment horizontal="center" vertical="center" wrapText="1"/>
    </xf>
    <xf numFmtId="0" fontId="27" fillId="0" borderId="1" xfId="29" applyFont="1" applyFill="1" applyBorder="1" applyAlignment="1">
      <alignment horizontal="left" vertical="center"/>
    </xf>
    <xf numFmtId="0" fontId="27" fillId="0" borderId="24" xfId="29" applyFont="1" applyFill="1" applyBorder="1" applyAlignment="1">
      <alignment horizontal="left" vertical="center"/>
    </xf>
    <xf numFmtId="0" fontId="11" fillId="0" borderId="35" xfId="26" applyFont="1" applyFill="1" applyBorder="1" applyAlignment="1">
      <alignment vertical="center"/>
    </xf>
    <xf numFmtId="0" fontId="11" fillId="0" borderId="29" xfId="53" applyFont="1" applyFill="1" applyBorder="1" applyAlignment="1">
      <alignment vertical="center"/>
    </xf>
    <xf numFmtId="0" fontId="11" fillId="0" borderId="21" xfId="28" applyFont="1" applyFill="1" applyBorder="1" applyAlignment="1">
      <alignment horizontal="center" vertical="center"/>
    </xf>
    <xf numFmtId="0" fontId="27" fillId="0" borderId="1" xfId="29" applyFont="1" applyFill="1" applyBorder="1" applyAlignment="1">
      <alignment horizontal="left" vertical="center" wrapText="1"/>
    </xf>
    <xf numFmtId="0" fontId="27" fillId="0" borderId="5" xfId="29" applyFont="1" applyFill="1" applyBorder="1" applyAlignment="1">
      <alignment horizontal="left" vertical="center"/>
    </xf>
    <xf numFmtId="0" fontId="27" fillId="0" borderId="1" xfId="29" applyFont="1" applyFill="1" applyBorder="1" applyAlignment="1">
      <alignment vertical="center" wrapText="1"/>
    </xf>
    <xf numFmtId="0" fontId="27" fillId="0" borderId="24" xfId="29" applyFont="1" applyFill="1" applyBorder="1" applyAlignment="1">
      <alignment horizontal="left" vertical="center" wrapText="1"/>
    </xf>
    <xf numFmtId="0" fontId="27" fillId="0" borderId="24" xfId="29" applyFont="1" applyFill="1" applyBorder="1" applyAlignment="1">
      <alignment vertical="center" wrapText="1"/>
    </xf>
    <xf numFmtId="0" fontId="27" fillId="0" borderId="24" xfId="29" applyFont="1" applyFill="1" applyBorder="1" applyAlignment="1">
      <alignment vertical="center"/>
    </xf>
    <xf numFmtId="0" fontId="27" fillId="0" borderId="29" xfId="29" applyFont="1" applyFill="1" applyBorder="1" applyAlignment="1">
      <alignment vertical="center"/>
    </xf>
    <xf numFmtId="177" fontId="11" fillId="0" borderId="0" xfId="29" applyNumberFormat="1" applyFont="1" applyFill="1" applyBorder="1" applyAlignment="1">
      <alignment vertical="center"/>
    </xf>
    <xf numFmtId="177" fontId="11" fillId="0" borderId="29" xfId="29" applyNumberFormat="1" applyFont="1" applyFill="1" applyBorder="1" applyAlignment="1">
      <alignment vertical="center"/>
    </xf>
    <xf numFmtId="0" fontId="27" fillId="0" borderId="35" xfId="29" applyFont="1" applyFill="1" applyBorder="1" applyAlignment="1">
      <alignment vertical="center"/>
    </xf>
    <xf numFmtId="0" fontId="11" fillId="0" borderId="6" xfId="27" applyFont="1" applyFill="1" applyBorder="1" applyAlignment="1">
      <alignment horizontal="left" vertical="center"/>
    </xf>
    <xf numFmtId="0" fontId="27" fillId="0" borderId="6" xfId="29" applyFont="1" applyFill="1" applyBorder="1" applyAlignment="1">
      <alignment horizontal="left" vertical="center" wrapText="1"/>
    </xf>
    <xf numFmtId="0" fontId="27" fillId="0" borderId="6" xfId="29" applyFont="1" applyFill="1" applyBorder="1" applyAlignment="1">
      <alignment vertical="center" wrapText="1"/>
    </xf>
    <xf numFmtId="0" fontId="11" fillId="0" borderId="16" xfId="29" applyFont="1" applyFill="1" applyBorder="1" applyAlignment="1">
      <alignment vertical="center"/>
    </xf>
    <xf numFmtId="177" fontId="11" fillId="0" borderId="3" xfId="29" applyNumberFormat="1" applyFont="1" applyFill="1" applyBorder="1" applyAlignment="1">
      <alignment horizontal="center" vertical="center"/>
    </xf>
    <xf numFmtId="0" fontId="12" fillId="0" borderId="0" xfId="53" applyFont="1" applyBorder="1" applyAlignment="1">
      <alignment horizontal="center" vertical="center"/>
    </xf>
    <xf numFmtId="0" fontId="16" fillId="0" borderId="35" xfId="29" applyFont="1" applyFill="1" applyBorder="1" applyAlignment="1">
      <alignment horizontal="center" vertical="center" shrinkToFit="1"/>
    </xf>
    <xf numFmtId="0" fontId="27" fillId="0" borderId="6" xfId="29" applyFont="1" applyFill="1" applyBorder="1" applyAlignment="1">
      <alignment horizontal="left" vertical="center"/>
    </xf>
    <xf numFmtId="0" fontId="27" fillId="0" borderId="6" xfId="29" applyFont="1" applyFill="1" applyBorder="1" applyAlignment="1">
      <alignment vertical="center"/>
    </xf>
    <xf numFmtId="0" fontId="27" fillId="0" borderId="7" xfId="29" applyFont="1" applyFill="1" applyBorder="1" applyAlignment="1">
      <alignment vertical="center"/>
    </xf>
    <xf numFmtId="0" fontId="27" fillId="0" borderId="33" xfId="29" applyFont="1" applyFill="1" applyBorder="1" applyAlignment="1">
      <alignment vertical="center"/>
    </xf>
    <xf numFmtId="0" fontId="16" fillId="0" borderId="7" xfId="29" applyFont="1" applyFill="1" applyBorder="1" applyAlignment="1">
      <alignment horizontal="center" vertical="center" shrinkToFit="1"/>
    </xf>
    <xf numFmtId="0" fontId="16" fillId="0" borderId="8" xfId="29" applyFont="1" applyFill="1" applyBorder="1" applyAlignment="1">
      <alignment vertical="center" shrinkToFit="1"/>
    </xf>
    <xf numFmtId="0" fontId="18" fillId="0" borderId="0" xfId="22" applyFont="1">
      <alignment vertical="center"/>
    </xf>
    <xf numFmtId="0" fontId="28" fillId="0" borderId="0" xfId="59" applyFont="1" applyAlignment="1">
      <alignment vertical="center"/>
    </xf>
    <xf numFmtId="0" fontId="18" fillId="0" borderId="0" xfId="22" applyFont="1" applyAlignment="1">
      <alignment horizontal="right" vertical="center"/>
    </xf>
    <xf numFmtId="0" fontId="18" fillId="0" borderId="94" xfId="59" applyFont="1" applyBorder="1">
      <alignment vertical="center"/>
    </xf>
    <xf numFmtId="0" fontId="18" fillId="0" borderId="94" xfId="59" applyFont="1" applyBorder="1" applyAlignment="1">
      <alignment horizontal="center" vertical="center"/>
    </xf>
    <xf numFmtId="0" fontId="18" fillId="0" borderId="96" xfId="59" applyFont="1" applyBorder="1" applyAlignment="1">
      <alignment horizontal="center" vertical="center"/>
    </xf>
    <xf numFmtId="0" fontId="29" fillId="0" borderId="0" xfId="59" applyFont="1">
      <alignment vertical="center"/>
    </xf>
    <xf numFmtId="0" fontId="29" fillId="0" borderId="0" xfId="59" applyFont="1" applyBorder="1" applyAlignment="1">
      <alignment horizontal="left" vertical="top" wrapText="1"/>
    </xf>
    <xf numFmtId="0" fontId="29" fillId="0" borderId="0" xfId="59" applyFont="1" applyBorder="1" applyAlignment="1">
      <alignment horizontal="left" vertical="top"/>
    </xf>
    <xf numFmtId="0" fontId="18" fillId="5" borderId="94" xfId="59" applyFont="1" applyFill="1" applyBorder="1" applyAlignment="1">
      <alignment horizontal="center" vertical="center"/>
    </xf>
    <xf numFmtId="0" fontId="18" fillId="5" borderId="1" xfId="59" applyFont="1" applyFill="1" applyBorder="1" applyAlignment="1" applyProtection="1">
      <alignment horizontal="center" vertical="center"/>
      <protection locked="0"/>
    </xf>
    <xf numFmtId="0" fontId="18" fillId="0" borderId="94" xfId="59" applyFont="1" applyBorder="1" applyAlignment="1">
      <alignment horizontal="left" vertical="center" wrapText="1"/>
    </xf>
    <xf numFmtId="0" fontId="18" fillId="0" borderId="1" xfId="59" applyFont="1" applyBorder="1">
      <alignment vertical="center"/>
    </xf>
    <xf numFmtId="0" fontId="18" fillId="5" borderId="6" xfId="59" applyFont="1" applyFill="1" applyBorder="1" applyAlignment="1" applyProtection="1">
      <alignment horizontal="center" vertical="center"/>
      <protection locked="0"/>
    </xf>
    <xf numFmtId="0" fontId="18" fillId="0" borderId="94" xfId="59" applyFont="1" applyBorder="1" applyAlignment="1">
      <alignment horizontal="left" vertical="center"/>
    </xf>
    <xf numFmtId="0" fontId="18" fillId="0" borderId="6" xfId="59" applyFont="1" applyBorder="1">
      <alignment vertical="center"/>
    </xf>
    <xf numFmtId="0" fontId="29" fillId="0" borderId="94" xfId="59" applyFont="1" applyBorder="1" applyAlignment="1">
      <alignment horizontal="center" vertical="center" wrapText="1"/>
    </xf>
    <xf numFmtId="0" fontId="29" fillId="0" borderId="94" xfId="59" applyFont="1" applyBorder="1" applyAlignment="1">
      <alignment horizontal="center" vertical="center"/>
    </xf>
    <xf numFmtId="0" fontId="11" fillId="0" borderId="0" xfId="43" applyFont="1"/>
    <xf numFmtId="0" fontId="11" fillId="2" borderId="34" xfId="43" applyFont="1" applyFill="1" applyBorder="1" applyAlignment="1">
      <alignment horizontal="center" vertical="center" textRotation="255" wrapText="1"/>
    </xf>
    <xf numFmtId="0" fontId="11" fillId="2" borderId="20" xfId="43" applyFont="1" applyFill="1" applyBorder="1" applyAlignment="1">
      <alignment horizontal="center" vertical="center" textRotation="255" wrapText="1"/>
    </xf>
    <xf numFmtId="0" fontId="11" fillId="2" borderId="21" xfId="43" applyFont="1" applyFill="1" applyBorder="1" applyAlignment="1">
      <alignment horizontal="center" vertical="center" textRotation="255" wrapText="1"/>
    </xf>
    <xf numFmtId="0" fontId="30" fillId="0" borderId="0" xfId="43" applyFont="1" applyBorder="1" applyAlignment="1">
      <alignment horizontal="center" vertical="center"/>
    </xf>
    <xf numFmtId="0" fontId="11" fillId="2" borderId="2" xfId="43" applyFont="1" applyFill="1" applyBorder="1" applyAlignment="1">
      <alignment horizontal="center" vertical="center"/>
    </xf>
    <xf numFmtId="0" fontId="11" fillId="2" borderId="3" xfId="43" applyFont="1" applyFill="1" applyBorder="1" applyAlignment="1">
      <alignment horizontal="center" vertical="center"/>
    </xf>
    <xf numFmtId="0" fontId="11" fillId="2" borderId="5" xfId="43" applyFont="1" applyFill="1" applyBorder="1" applyAlignment="1">
      <alignment horizontal="center" vertical="center"/>
    </xf>
    <xf numFmtId="0" fontId="11" fillId="2" borderId="35" xfId="43" applyFont="1" applyFill="1" applyBorder="1" applyAlignment="1">
      <alignment horizontal="center" vertical="center"/>
    </xf>
    <xf numFmtId="0" fontId="11" fillId="2" borderId="0" xfId="43" applyFont="1" applyFill="1" applyBorder="1" applyAlignment="1">
      <alignment horizontal="center" vertical="center"/>
    </xf>
    <xf numFmtId="0" fontId="11" fillId="2" borderId="29" xfId="43" applyFont="1" applyFill="1" applyBorder="1" applyAlignment="1">
      <alignment horizontal="center" vertical="center"/>
    </xf>
    <xf numFmtId="0" fontId="11" fillId="2" borderId="7" xfId="43" applyFont="1" applyFill="1" applyBorder="1" applyAlignment="1">
      <alignment horizontal="center" vertical="center"/>
    </xf>
    <xf numFmtId="0" fontId="11" fillId="2" borderId="8" xfId="43" applyFont="1" applyFill="1" applyBorder="1" applyAlignment="1">
      <alignment horizontal="center" vertical="center"/>
    </xf>
    <xf numFmtId="0" fontId="11" fillId="2" borderId="33" xfId="43" applyFont="1" applyFill="1" applyBorder="1" applyAlignment="1">
      <alignment horizontal="center" vertical="center"/>
    </xf>
    <xf numFmtId="0" fontId="11" fillId="2" borderId="1" xfId="43" applyFont="1" applyFill="1" applyBorder="1" applyAlignment="1">
      <alignment horizontal="left"/>
    </xf>
    <xf numFmtId="0" fontId="11" fillId="2" borderId="1" xfId="43" applyFont="1" applyFill="1" applyBorder="1" applyAlignment="1">
      <alignment horizontal="left" shrinkToFit="1"/>
    </xf>
    <xf numFmtId="0" fontId="11" fillId="2" borderId="1" xfId="43" applyFont="1" applyFill="1" applyBorder="1" applyAlignment="1">
      <alignment horizontal="center" vertical="center"/>
    </xf>
    <xf numFmtId="0" fontId="11" fillId="0" borderId="1" xfId="41" applyFont="1" applyFill="1" applyBorder="1" applyAlignment="1">
      <alignment horizontal="left"/>
    </xf>
    <xf numFmtId="0" fontId="11" fillId="2" borderId="24" xfId="43" applyFont="1" applyFill="1" applyBorder="1" applyAlignment="1">
      <alignment horizontal="left"/>
    </xf>
    <xf numFmtId="0" fontId="11" fillId="2" borderId="24" xfId="43" applyFont="1" applyFill="1" applyBorder="1" applyAlignment="1">
      <alignment horizontal="left" shrinkToFit="1"/>
    </xf>
    <xf numFmtId="0" fontId="11" fillId="2" borderId="24" xfId="43" applyFont="1" applyFill="1" applyBorder="1" applyAlignment="1">
      <alignment horizontal="center" vertical="center"/>
    </xf>
    <xf numFmtId="0" fontId="11" fillId="0" borderId="24" xfId="39" applyFont="1" applyFill="1" applyBorder="1" applyAlignment="1">
      <alignment horizontal="left"/>
    </xf>
    <xf numFmtId="0" fontId="11" fillId="2" borderId="6" xfId="43" applyFont="1" applyFill="1" applyBorder="1" applyAlignment="1">
      <alignment horizontal="left"/>
    </xf>
    <xf numFmtId="0" fontId="11" fillId="2" borderId="6" xfId="43" applyFont="1" applyFill="1" applyBorder="1" applyAlignment="1">
      <alignment horizontal="left" shrinkToFit="1"/>
    </xf>
    <xf numFmtId="0" fontId="11" fillId="0" borderId="6" xfId="43" applyFont="1" applyBorder="1" applyAlignment="1">
      <alignment horizontal="left"/>
    </xf>
    <xf numFmtId="0" fontId="11" fillId="3" borderId="0" xfId="39" applyFont="1" applyFill="1" applyBorder="1" applyAlignment="1">
      <alignment horizontal="center" vertical="center"/>
    </xf>
    <xf numFmtId="0" fontId="11" fillId="2" borderId="1" xfId="43" applyFont="1" applyFill="1" applyBorder="1" applyAlignment="1">
      <alignment horizontal="center"/>
    </xf>
    <xf numFmtId="0" fontId="11" fillId="2" borderId="24" xfId="43" applyFont="1" applyFill="1" applyBorder="1" applyAlignment="1">
      <alignment horizontal="center"/>
    </xf>
    <xf numFmtId="0" fontId="11" fillId="3" borderId="0" xfId="43" applyFont="1" applyFill="1"/>
    <xf numFmtId="0" fontId="11" fillId="2" borderId="6" xfId="43" applyFont="1" applyFill="1" applyBorder="1" applyAlignment="1">
      <alignment horizontal="center"/>
    </xf>
    <xf numFmtId="0" fontId="11" fillId="2" borderId="6" xfId="43" applyFont="1" applyFill="1" applyBorder="1" applyAlignment="1">
      <alignment horizontal="center" vertical="center"/>
    </xf>
    <xf numFmtId="0" fontId="11" fillId="2" borderId="24" xfId="43" applyFont="1" applyFill="1" applyBorder="1" applyAlignment="1">
      <alignment vertical="center"/>
    </xf>
    <xf numFmtId="0" fontId="11" fillId="2" borderId="6" xfId="43" applyFont="1" applyFill="1" applyBorder="1" applyAlignment="1">
      <alignment vertical="center"/>
    </xf>
    <xf numFmtId="0" fontId="3" fillId="6" borderId="0" xfId="50" applyFill="1">
      <alignment vertical="center"/>
    </xf>
    <xf numFmtId="0" fontId="32" fillId="6" borderId="0" xfId="50" applyFont="1" applyFill="1">
      <alignment vertical="center"/>
    </xf>
    <xf numFmtId="0" fontId="32" fillId="6" borderId="0" xfId="50" applyFont="1" applyFill="1" applyAlignment="1">
      <alignment vertical="center"/>
    </xf>
    <xf numFmtId="0" fontId="30" fillId="6" borderId="0" xfId="50" applyFont="1" applyFill="1" applyAlignment="1">
      <alignment horizontal="left" vertical="center"/>
    </xf>
    <xf numFmtId="0" fontId="32" fillId="7" borderId="16" xfId="50" applyFont="1" applyFill="1" applyBorder="1" applyAlignment="1">
      <alignment horizontal="left" vertical="center"/>
    </xf>
    <xf numFmtId="0" fontId="32" fillId="3" borderId="16" xfId="50" applyFont="1" applyFill="1" applyBorder="1" applyAlignment="1">
      <alignment horizontal="left" vertical="center"/>
    </xf>
    <xf numFmtId="0" fontId="33" fillId="6" borderId="0" xfId="50" applyFont="1" applyFill="1" applyAlignment="1">
      <alignment horizontal="left" vertical="center"/>
    </xf>
    <xf numFmtId="0" fontId="32" fillId="6" borderId="0" xfId="50" applyFont="1" applyFill="1" applyAlignment="1">
      <alignment horizontal="left" vertical="center"/>
    </xf>
    <xf numFmtId="0" fontId="34" fillId="6" borderId="0" xfId="50" applyFont="1" applyFill="1" applyAlignment="1">
      <alignment vertical="center"/>
    </xf>
    <xf numFmtId="0" fontId="35" fillId="6" borderId="0" xfId="50" applyFont="1" applyFill="1">
      <alignment vertical="center"/>
    </xf>
    <xf numFmtId="0" fontId="32" fillId="6" borderId="16" xfId="50" applyFont="1" applyFill="1" applyBorder="1" applyAlignment="1">
      <alignment horizontal="center" vertical="center"/>
    </xf>
    <xf numFmtId="0" fontId="32" fillId="6" borderId="0" xfId="50" applyFont="1" applyFill="1" applyBorder="1" applyAlignment="1">
      <alignment horizontal="center" vertical="center"/>
    </xf>
    <xf numFmtId="0" fontId="36" fillId="6" borderId="0" xfId="50" applyFont="1" applyFill="1" applyAlignment="1">
      <alignment horizontal="left" vertical="center"/>
    </xf>
    <xf numFmtId="0" fontId="32" fillId="6" borderId="16" xfId="50" applyFont="1" applyFill="1" applyBorder="1" applyAlignment="1">
      <alignment horizontal="left" vertical="center"/>
    </xf>
    <xf numFmtId="0" fontId="32" fillId="6" borderId="0" xfId="50" applyFont="1" applyFill="1" applyBorder="1" applyAlignment="1">
      <alignment horizontal="left" vertical="center"/>
    </xf>
    <xf numFmtId="0" fontId="36" fillId="6" borderId="0" xfId="50" applyFont="1" applyFill="1" applyBorder="1">
      <alignment vertical="center"/>
    </xf>
    <xf numFmtId="0" fontId="32" fillId="6" borderId="0" xfId="50" applyFont="1" applyFill="1" applyAlignment="1">
      <alignment vertical="center" wrapText="1"/>
    </xf>
    <xf numFmtId="0" fontId="32" fillId="6" borderId="0" xfId="50" applyFont="1" applyFill="1" applyBorder="1" applyAlignment="1">
      <alignment horizontal="left" vertical="center" indent="1"/>
    </xf>
    <xf numFmtId="0" fontId="36" fillId="6" borderId="0" xfId="50" applyFont="1" applyFill="1">
      <alignment vertical="center"/>
    </xf>
    <xf numFmtId="0" fontId="36" fillId="6" borderId="0" xfId="50" applyFont="1" applyFill="1" applyBorder="1" applyAlignment="1">
      <alignment vertical="center"/>
    </xf>
    <xf numFmtId="0" fontId="36" fillId="6" borderId="0" xfId="50" applyFont="1" applyFill="1" applyBorder="1" applyAlignment="1">
      <alignment vertical="center" shrinkToFit="1"/>
    </xf>
    <xf numFmtId="0" fontId="37" fillId="6" borderId="0" xfId="50" applyFont="1" applyFill="1" applyAlignment="1"/>
    <xf numFmtId="0" fontId="37" fillId="6" borderId="0" xfId="50" applyFont="1" applyFill="1">
      <alignment vertical="center"/>
    </xf>
    <xf numFmtId="0" fontId="37" fillId="6" borderId="0" xfId="50" applyFont="1" applyFill="1" applyAlignment="1">
      <alignment vertical="center" wrapText="1"/>
    </xf>
    <xf numFmtId="0" fontId="37" fillId="6" borderId="0" xfId="50" applyFont="1" applyFill="1" applyAlignment="1">
      <alignment horizontal="justify" vertical="center" wrapText="1"/>
    </xf>
    <xf numFmtId="0" fontId="32" fillId="0" borderId="0" xfId="50" applyFont="1">
      <alignment vertical="center"/>
    </xf>
    <xf numFmtId="0" fontId="17" fillId="0" borderId="0" xfId="50" applyFont="1">
      <alignment vertical="center"/>
    </xf>
    <xf numFmtId="0" fontId="38" fillId="0" borderId="0" xfId="50" applyFont="1">
      <alignment vertical="center"/>
    </xf>
    <xf numFmtId="0" fontId="32" fillId="0" borderId="0" xfId="50" applyFont="1" applyFill="1" applyBorder="1">
      <alignment vertical="center"/>
    </xf>
    <xf numFmtId="0" fontId="17" fillId="0" borderId="0" xfId="50" applyFont="1" applyAlignment="1">
      <alignment horizontal="left" vertical="center"/>
    </xf>
    <xf numFmtId="0" fontId="38" fillId="0" borderId="0" xfId="50" applyFont="1" applyProtection="1">
      <alignment vertical="center"/>
    </xf>
    <xf numFmtId="0" fontId="17" fillId="6" borderId="0" xfId="50" applyFont="1" applyFill="1" applyBorder="1" applyAlignment="1" applyProtection="1">
      <alignment horizontal="center" vertical="center"/>
    </xf>
    <xf numFmtId="0" fontId="17" fillId="6" borderId="0" xfId="50" applyFont="1" applyFill="1" applyBorder="1" applyProtection="1">
      <alignment vertical="center"/>
    </xf>
    <xf numFmtId="0" fontId="32" fillId="6" borderId="0" xfId="50" applyFont="1" applyFill="1" applyBorder="1" applyAlignment="1" applyProtection="1">
      <alignment vertical="center"/>
    </xf>
    <xf numFmtId="0" fontId="32" fillId="0" borderId="0" xfId="50" applyFont="1" applyProtection="1">
      <alignment vertical="center"/>
    </xf>
    <xf numFmtId="0" fontId="17" fillId="0" borderId="102" xfId="50" applyFont="1" applyBorder="1" applyAlignment="1">
      <alignment horizontal="center" vertical="center"/>
    </xf>
    <xf numFmtId="0" fontId="17" fillId="0" borderId="103" xfId="50" applyFont="1" applyBorder="1" applyAlignment="1">
      <alignment horizontal="center" vertical="center"/>
    </xf>
    <xf numFmtId="0" fontId="17" fillId="0" borderId="104" xfId="50" applyFont="1" applyBorder="1" applyAlignment="1">
      <alignment horizontal="center" vertical="center"/>
    </xf>
    <xf numFmtId="0" fontId="17" fillId="0" borderId="105" xfId="50" applyFont="1" applyBorder="1" applyAlignment="1">
      <alignment horizontal="center" vertical="center" shrinkToFit="1"/>
    </xf>
    <xf numFmtId="0" fontId="17" fillId="0" borderId="106" xfId="50" applyFont="1" applyBorder="1" applyAlignment="1">
      <alignment horizontal="center" vertical="center" shrinkToFit="1"/>
    </xf>
    <xf numFmtId="0" fontId="17" fillId="0" borderId="107" xfId="50" applyFont="1" applyBorder="1" applyAlignment="1">
      <alignment horizontal="center" vertical="center" shrinkToFit="1"/>
    </xf>
    <xf numFmtId="0" fontId="32" fillId="6" borderId="108" xfId="50" applyFont="1" applyFill="1" applyBorder="1">
      <alignment vertical="center"/>
    </xf>
    <xf numFmtId="0" fontId="32" fillId="0" borderId="109" xfId="50" applyFont="1" applyBorder="1">
      <alignment vertical="center"/>
    </xf>
    <xf numFmtId="0" fontId="32" fillId="0" borderId="110" xfId="50" applyFont="1" applyBorder="1">
      <alignment vertical="center"/>
    </xf>
    <xf numFmtId="0" fontId="32" fillId="0" borderId="111" xfId="50" applyFont="1" applyBorder="1">
      <alignment vertical="center"/>
    </xf>
    <xf numFmtId="0" fontId="37" fillId="0" borderId="112" xfId="50" applyFont="1" applyBorder="1" applyAlignment="1">
      <alignment horizontal="center" vertical="center" wrapText="1"/>
    </xf>
    <xf numFmtId="0" fontId="37" fillId="0" borderId="113" xfId="50" applyFont="1" applyBorder="1" applyAlignment="1">
      <alignment horizontal="center" vertical="center" wrapText="1"/>
    </xf>
    <xf numFmtId="0" fontId="17" fillId="0" borderId="0" xfId="50" applyFont="1" applyBorder="1" applyProtection="1">
      <alignment vertical="center"/>
    </xf>
    <xf numFmtId="0" fontId="37" fillId="0" borderId="0" xfId="50" applyFont="1" applyBorder="1" applyAlignment="1" applyProtection="1">
      <alignment horizontal="left" vertical="center"/>
    </xf>
    <xf numFmtId="0" fontId="32" fillId="0" borderId="0" xfId="50" applyFont="1" applyAlignment="1" applyProtection="1">
      <alignment horizontal="left" vertical="center"/>
    </xf>
    <xf numFmtId="0" fontId="17" fillId="0" borderId="114" xfId="50" applyFont="1" applyBorder="1" applyAlignment="1">
      <alignment horizontal="center" vertical="center" wrapText="1"/>
    </xf>
    <xf numFmtId="0" fontId="17" fillId="0" borderId="112" xfId="50" applyFont="1" applyBorder="1" applyAlignment="1">
      <alignment horizontal="center" vertical="center" wrapText="1"/>
    </xf>
    <xf numFmtId="0" fontId="17" fillId="0" borderId="113" xfId="50" applyFont="1" applyBorder="1" applyAlignment="1">
      <alignment horizontal="center" vertical="center" wrapText="1"/>
    </xf>
    <xf numFmtId="0" fontId="17" fillId="3" borderId="114" xfId="50" applyFont="1" applyFill="1" applyBorder="1" applyAlignment="1" applyProtection="1">
      <alignment horizontal="center" vertical="center"/>
      <protection locked="0"/>
    </xf>
    <xf numFmtId="0" fontId="17" fillId="3" borderId="112" xfId="50" applyFont="1" applyFill="1" applyBorder="1" applyAlignment="1" applyProtection="1">
      <alignment horizontal="center" vertical="center"/>
      <protection locked="0"/>
    </xf>
    <xf numFmtId="0" fontId="17" fillId="3" borderId="115" xfId="50" applyFont="1" applyFill="1" applyBorder="1" applyAlignment="1" applyProtection="1">
      <alignment horizontal="center" vertical="center"/>
      <protection locked="0"/>
    </xf>
    <xf numFmtId="0" fontId="17" fillId="3" borderId="116" xfId="50" applyFont="1" applyFill="1" applyBorder="1" applyAlignment="1" applyProtection="1">
      <alignment horizontal="center" vertical="center"/>
      <protection locked="0"/>
    </xf>
    <xf numFmtId="0" fontId="17" fillId="3" borderId="116" xfId="50" applyFont="1" applyFill="1" applyBorder="1" applyAlignment="1" applyProtection="1">
      <alignment horizontal="center" vertical="center" shrinkToFit="1"/>
      <protection locked="0"/>
    </xf>
    <xf numFmtId="0" fontId="17" fillId="3" borderId="112" xfId="50" applyFont="1" applyFill="1" applyBorder="1" applyAlignment="1" applyProtection="1">
      <alignment horizontal="center" vertical="center" shrinkToFit="1"/>
      <protection locked="0"/>
    </xf>
    <xf numFmtId="0" fontId="17" fillId="3" borderId="115" xfId="50" applyFont="1" applyFill="1" applyBorder="1" applyAlignment="1" applyProtection="1">
      <alignment horizontal="center" vertical="center" shrinkToFit="1"/>
      <protection locked="0"/>
    </xf>
    <xf numFmtId="0" fontId="39" fillId="6" borderId="117" xfId="50" applyFont="1" applyFill="1" applyBorder="1" applyAlignment="1">
      <alignment horizontal="center" vertical="center"/>
    </xf>
    <xf numFmtId="0" fontId="32" fillId="0" borderId="118" xfId="50" applyFont="1" applyFill="1" applyBorder="1" applyAlignment="1">
      <alignment vertical="center" wrapText="1"/>
    </xf>
    <xf numFmtId="0" fontId="32" fillId="0" borderId="24" xfId="50" applyFont="1" applyFill="1" applyBorder="1" applyAlignment="1">
      <alignment vertical="center" wrapText="1"/>
    </xf>
    <xf numFmtId="0" fontId="32" fillId="0" borderId="119" xfId="50" applyFont="1" applyFill="1" applyBorder="1" applyAlignment="1">
      <alignment vertical="center" wrapText="1"/>
    </xf>
    <xf numFmtId="0" fontId="37" fillId="0" borderId="0" xfId="50" applyFont="1" applyBorder="1" applyAlignment="1">
      <alignment horizontal="center" vertical="center" wrapText="1"/>
    </xf>
    <xf numFmtId="0" fontId="37" fillId="0" borderId="120" xfId="50" applyFont="1" applyBorder="1" applyAlignment="1">
      <alignment horizontal="center" vertical="center" wrapText="1"/>
    </xf>
    <xf numFmtId="0" fontId="34" fillId="0" borderId="0" xfId="50" applyFont="1">
      <alignment vertical="center"/>
    </xf>
    <xf numFmtId="0" fontId="32" fillId="0" borderId="0" xfId="50" applyFont="1" applyFill="1" applyAlignment="1">
      <alignment vertical="center" textRotation="90"/>
    </xf>
    <xf numFmtId="0" fontId="32" fillId="0" borderId="0" xfId="50" applyFont="1" applyFill="1" applyAlignment="1">
      <alignment horizontal="left" vertical="center"/>
    </xf>
    <xf numFmtId="0" fontId="17" fillId="0" borderId="121" xfId="50" applyFont="1" applyBorder="1" applyAlignment="1">
      <alignment horizontal="center" vertical="center" wrapText="1"/>
    </xf>
    <xf numFmtId="0" fontId="17" fillId="0" borderId="0" xfId="50" applyFont="1" applyBorder="1" applyAlignment="1">
      <alignment horizontal="center" vertical="center" wrapText="1"/>
    </xf>
    <xf numFmtId="0" fontId="17" fillId="0" borderId="120" xfId="50" applyFont="1" applyBorder="1" applyAlignment="1">
      <alignment horizontal="center" vertical="center" wrapText="1"/>
    </xf>
    <xf numFmtId="0" fontId="17" fillId="3" borderId="121" xfId="50" applyFont="1" applyFill="1" applyBorder="1" applyAlignment="1" applyProtection="1">
      <alignment horizontal="center" vertical="center"/>
      <protection locked="0"/>
    </xf>
    <xf numFmtId="0" fontId="17" fillId="3" borderId="0" xfId="50" applyFont="1" applyFill="1" applyBorder="1" applyAlignment="1" applyProtection="1">
      <alignment horizontal="center" vertical="center"/>
      <protection locked="0"/>
    </xf>
    <xf numFmtId="0" fontId="17" fillId="3" borderId="29" xfId="50" applyFont="1" applyFill="1" applyBorder="1" applyAlignment="1" applyProtection="1">
      <alignment horizontal="center" vertical="center"/>
      <protection locked="0"/>
    </xf>
    <xf numFmtId="0" fontId="17" fillId="3" borderId="35" xfId="50" applyFont="1" applyFill="1" applyBorder="1" applyAlignment="1" applyProtection="1">
      <alignment horizontal="center" vertical="center"/>
      <protection locked="0"/>
    </xf>
    <xf numFmtId="0" fontId="17" fillId="3" borderId="35" xfId="50" applyFont="1" applyFill="1" applyBorder="1" applyAlignment="1" applyProtection="1">
      <alignment horizontal="center" vertical="center" shrinkToFit="1"/>
      <protection locked="0"/>
    </xf>
    <xf numFmtId="0" fontId="17" fillId="3" borderId="0" xfId="50" applyFont="1" applyFill="1" applyBorder="1" applyAlignment="1" applyProtection="1">
      <alignment horizontal="center" vertical="center" shrinkToFit="1"/>
      <protection locked="0"/>
    </xf>
    <xf numFmtId="0" fontId="17" fillId="3" borderId="29" xfId="50" applyFont="1" applyFill="1" applyBorder="1" applyAlignment="1" applyProtection="1">
      <alignment horizontal="center" vertical="center" shrinkToFit="1"/>
      <protection locked="0"/>
    </xf>
    <xf numFmtId="0" fontId="17" fillId="0" borderId="122" xfId="50" applyFont="1" applyBorder="1" applyAlignment="1">
      <alignment horizontal="center" vertical="center" wrapText="1"/>
    </xf>
    <xf numFmtId="0" fontId="17" fillId="0" borderId="8" xfId="50" applyFont="1" applyBorder="1" applyAlignment="1">
      <alignment horizontal="center" vertical="center" wrapText="1"/>
    </xf>
    <xf numFmtId="0" fontId="17" fillId="0" borderId="123" xfId="50" applyFont="1" applyBorder="1" applyAlignment="1">
      <alignment horizontal="center" vertical="center" wrapText="1"/>
    </xf>
    <xf numFmtId="0" fontId="17" fillId="3" borderId="122" xfId="50" applyFont="1" applyFill="1" applyBorder="1" applyAlignment="1" applyProtection="1">
      <alignment horizontal="center" vertical="center"/>
      <protection locked="0"/>
    </xf>
    <xf numFmtId="0" fontId="17" fillId="3" borderId="8" xfId="50" applyFont="1" applyFill="1" applyBorder="1" applyAlignment="1" applyProtection="1">
      <alignment horizontal="center" vertical="center"/>
      <protection locked="0"/>
    </xf>
    <xf numFmtId="0" fontId="17" fillId="3" borderId="33" xfId="50" applyFont="1" applyFill="1" applyBorder="1" applyAlignment="1" applyProtection="1">
      <alignment horizontal="center" vertical="center"/>
      <protection locked="0"/>
    </xf>
    <xf numFmtId="0" fontId="17" fillId="3" borderId="7" xfId="50" applyFont="1" applyFill="1" applyBorder="1" applyAlignment="1" applyProtection="1">
      <alignment horizontal="center" vertical="center"/>
      <protection locked="0"/>
    </xf>
    <xf numFmtId="0" fontId="17" fillId="3" borderId="7" xfId="50" applyFont="1" applyFill="1" applyBorder="1" applyAlignment="1" applyProtection="1">
      <alignment horizontal="center" vertical="center" shrinkToFit="1"/>
      <protection locked="0"/>
    </xf>
    <xf numFmtId="0" fontId="17" fillId="3" borderId="8" xfId="50" applyFont="1" applyFill="1" applyBorder="1" applyAlignment="1" applyProtection="1">
      <alignment horizontal="center" vertical="center" shrinkToFit="1"/>
      <protection locked="0"/>
    </xf>
    <xf numFmtId="0" fontId="17" fillId="3" borderId="33" xfId="50" applyFont="1" applyFill="1" applyBorder="1" applyAlignment="1" applyProtection="1">
      <alignment horizontal="center" vertical="center" shrinkToFit="1"/>
      <protection locked="0"/>
    </xf>
    <xf numFmtId="0" fontId="38" fillId="6" borderId="0" xfId="50" applyFont="1" applyFill="1" applyBorder="1" applyProtection="1">
      <alignment vertical="center"/>
    </xf>
    <xf numFmtId="0" fontId="17" fillId="3" borderId="122" xfId="50" applyFont="1" applyFill="1" applyBorder="1" applyAlignment="1" applyProtection="1">
      <alignment horizontal="center" vertical="center" wrapText="1"/>
      <protection locked="0"/>
    </xf>
    <xf numFmtId="0" fontId="17" fillId="3" borderId="8" xfId="50" applyFont="1" applyFill="1" applyBorder="1" applyAlignment="1" applyProtection="1">
      <alignment horizontal="center" vertical="center" wrapText="1"/>
      <protection locked="0"/>
    </xf>
    <xf numFmtId="0" fontId="17" fillId="3" borderId="21" xfId="50" applyFont="1" applyFill="1" applyBorder="1" applyAlignment="1" applyProtection="1">
      <alignment horizontal="center" vertical="center" wrapText="1"/>
      <protection locked="0"/>
    </xf>
    <xf numFmtId="0" fontId="17" fillId="3" borderId="34" xfId="50" applyFont="1" applyFill="1" applyBorder="1" applyAlignment="1" applyProtection="1">
      <alignment horizontal="center" vertical="center" wrapText="1"/>
      <protection locked="0"/>
    </xf>
    <xf numFmtId="0" fontId="17" fillId="3" borderId="123" xfId="50" applyFont="1" applyFill="1" applyBorder="1" applyAlignment="1" applyProtection="1">
      <alignment horizontal="center" vertical="center" wrapText="1"/>
      <protection locked="0"/>
    </xf>
    <xf numFmtId="0" fontId="32" fillId="6" borderId="117" xfId="50" applyFont="1" applyFill="1" applyBorder="1" applyAlignment="1">
      <alignment horizontal="center" vertical="center" wrapText="1"/>
    </xf>
    <xf numFmtId="0" fontId="38" fillId="0" borderId="0" xfId="50" applyFont="1" applyAlignment="1" applyProtection="1">
      <alignment horizontal="left" vertical="center"/>
    </xf>
    <xf numFmtId="0" fontId="17" fillId="0" borderId="0" xfId="50" applyFont="1" applyBorder="1" applyAlignment="1" applyProtection="1">
      <alignment horizontal="left" vertical="center"/>
    </xf>
    <xf numFmtId="20" fontId="17" fillId="6" borderId="0" xfId="50" applyNumberFormat="1" applyFont="1" applyFill="1" applyBorder="1" applyAlignment="1" applyProtection="1">
      <alignment vertical="center"/>
    </xf>
    <xf numFmtId="0" fontId="32" fillId="0" borderId="124" xfId="50" applyFont="1" applyBorder="1" applyAlignment="1">
      <alignment horizontal="center" vertical="center" wrapText="1"/>
    </xf>
    <xf numFmtId="0" fontId="32" fillId="0" borderId="20" xfId="50" applyFont="1" applyBorder="1" applyAlignment="1">
      <alignment horizontal="center" vertical="center" wrapText="1"/>
    </xf>
    <xf numFmtId="0" fontId="32" fillId="0" borderId="125" xfId="50" applyFont="1" applyBorder="1" applyAlignment="1">
      <alignment horizontal="center" vertical="center" wrapText="1"/>
    </xf>
    <xf numFmtId="0" fontId="17" fillId="3" borderId="124" xfId="50" applyFont="1" applyFill="1" applyBorder="1" applyAlignment="1" applyProtection="1">
      <alignment horizontal="center" vertical="center" wrapText="1"/>
      <protection locked="0"/>
    </xf>
    <xf numFmtId="0" fontId="17" fillId="8" borderId="20" xfId="50" applyFont="1" applyFill="1" applyBorder="1" applyAlignment="1" applyProtection="1">
      <alignment horizontal="center" vertical="center" wrapText="1"/>
      <protection locked="0"/>
    </xf>
    <xf numFmtId="0" fontId="17" fillId="8" borderId="21" xfId="50" applyFont="1" applyFill="1" applyBorder="1" applyAlignment="1" applyProtection="1">
      <alignment horizontal="center" vertical="center" wrapText="1"/>
      <protection locked="0"/>
    </xf>
    <xf numFmtId="0" fontId="17" fillId="8" borderId="125" xfId="50" applyFont="1" applyFill="1" applyBorder="1" applyAlignment="1" applyProtection="1">
      <alignment horizontal="center" vertical="center" wrapText="1"/>
      <protection locked="0"/>
    </xf>
    <xf numFmtId="0" fontId="37" fillId="0" borderId="118" xfId="50" applyFont="1" applyFill="1" applyBorder="1" applyAlignment="1">
      <alignment horizontal="left" vertical="center" wrapText="1"/>
    </xf>
    <xf numFmtId="0" fontId="37" fillId="0" borderId="24" xfId="50" applyFont="1" applyFill="1" applyBorder="1" applyAlignment="1">
      <alignment horizontal="left" vertical="center" wrapText="1"/>
    </xf>
    <xf numFmtId="0" fontId="37" fillId="0" borderId="119" xfId="50" applyFont="1" applyFill="1" applyBorder="1" applyAlignment="1">
      <alignment horizontal="left" vertical="center" wrapText="1"/>
    </xf>
    <xf numFmtId="0" fontId="32" fillId="0" borderId="0" xfId="50" applyFont="1" applyAlignment="1">
      <alignment vertical="center" shrinkToFit="1"/>
    </xf>
    <xf numFmtId="0" fontId="38" fillId="0" borderId="0" xfId="50" applyFont="1" applyAlignment="1">
      <alignment horizontal="left" vertical="center"/>
    </xf>
    <xf numFmtId="0" fontId="17" fillId="0" borderId="126" xfId="50" applyFont="1" applyBorder="1" applyAlignment="1">
      <alignment horizontal="center" vertical="center" wrapText="1"/>
    </xf>
    <xf numFmtId="0" fontId="17" fillId="0" borderId="3" xfId="50" applyFont="1" applyBorder="1" applyAlignment="1">
      <alignment horizontal="center" vertical="center" wrapText="1"/>
    </xf>
    <xf numFmtId="0" fontId="17" fillId="0" borderId="127" xfId="50" applyFont="1" applyBorder="1" applyAlignment="1">
      <alignment horizontal="center" vertical="center" wrapText="1"/>
    </xf>
    <xf numFmtId="0" fontId="17" fillId="3" borderId="128" xfId="50" applyFont="1" applyFill="1" applyBorder="1" applyAlignment="1" applyProtection="1">
      <alignment horizontal="center" vertical="center" shrinkToFit="1"/>
      <protection locked="0"/>
    </xf>
    <xf numFmtId="0" fontId="17" fillId="8" borderId="1" xfId="50" applyFont="1" applyFill="1" applyBorder="1" applyAlignment="1" applyProtection="1">
      <alignment horizontal="center" vertical="center" shrinkToFit="1"/>
      <protection locked="0"/>
    </xf>
    <xf numFmtId="0" fontId="17" fillId="3" borderId="1" xfId="50" applyFont="1" applyFill="1" applyBorder="1" applyAlignment="1" applyProtection="1">
      <alignment horizontal="center" vertical="center" shrinkToFit="1"/>
      <protection locked="0"/>
    </xf>
    <xf numFmtId="0" fontId="17" fillId="8" borderId="129" xfId="50" applyFont="1" applyFill="1" applyBorder="1" applyAlignment="1" applyProtection="1">
      <alignment horizontal="center" vertical="center" shrinkToFit="1"/>
      <protection locked="0"/>
    </xf>
    <xf numFmtId="0" fontId="32" fillId="6" borderId="117" xfId="50" applyFont="1" applyFill="1" applyBorder="1" applyAlignment="1">
      <alignment horizontal="center" vertical="center" shrinkToFit="1"/>
    </xf>
    <xf numFmtId="0" fontId="11" fillId="0" borderId="0" xfId="50" applyFont="1" applyAlignment="1">
      <alignment vertical="center" shrinkToFit="1"/>
    </xf>
    <xf numFmtId="0" fontId="32" fillId="0" borderId="0" xfId="50" applyFont="1" applyFill="1" applyAlignment="1">
      <alignment vertical="center" wrapText="1"/>
    </xf>
    <xf numFmtId="0" fontId="17" fillId="6" borderId="0" xfId="50" applyFont="1" applyFill="1" applyBorder="1" applyAlignment="1" applyProtection="1">
      <alignment vertical="center"/>
    </xf>
    <xf numFmtId="0" fontId="17" fillId="0" borderId="0" xfId="50" applyFont="1" applyBorder="1" applyAlignment="1" applyProtection="1">
      <alignment horizontal="right" vertical="center"/>
    </xf>
    <xf numFmtId="0" fontId="17" fillId="8" borderId="118" xfId="50" applyFont="1" applyFill="1" applyBorder="1" applyAlignment="1" applyProtection="1">
      <alignment horizontal="center" vertical="center" shrinkToFit="1"/>
      <protection locked="0"/>
    </xf>
    <xf numFmtId="0" fontId="17" fillId="8" borderId="24" xfId="50" applyFont="1" applyFill="1" applyBorder="1" applyAlignment="1" applyProtection="1">
      <alignment horizontal="center" vertical="center" shrinkToFit="1"/>
      <protection locked="0"/>
    </xf>
    <xf numFmtId="0" fontId="17" fillId="8" borderId="119" xfId="50" applyFont="1" applyFill="1" applyBorder="1" applyAlignment="1" applyProtection="1">
      <alignment horizontal="center" vertical="center" shrinkToFit="1"/>
      <protection locked="0"/>
    </xf>
    <xf numFmtId="0" fontId="17" fillId="0" borderId="0" xfId="50" applyFont="1" applyBorder="1" applyAlignment="1" applyProtection="1">
      <alignment horizontal="center" vertical="center"/>
    </xf>
    <xf numFmtId="20" fontId="17" fillId="0" borderId="0" xfId="50" applyNumberFormat="1" applyFont="1" applyBorder="1" applyAlignment="1" applyProtection="1">
      <alignment vertical="center"/>
    </xf>
    <xf numFmtId="0" fontId="17" fillId="8" borderId="130" xfId="50" applyFont="1" applyFill="1" applyBorder="1" applyAlignment="1" applyProtection="1">
      <alignment horizontal="center" vertical="center" shrinkToFit="1"/>
      <protection locked="0"/>
    </xf>
    <xf numFmtId="0" fontId="17" fillId="8" borderId="6" xfId="50" applyFont="1" applyFill="1" applyBorder="1" applyAlignment="1" applyProtection="1">
      <alignment horizontal="center" vertical="center" shrinkToFit="1"/>
      <protection locked="0"/>
    </xf>
    <xf numFmtId="0" fontId="17" fillId="8" borderId="131" xfId="50" applyFont="1" applyFill="1" applyBorder="1" applyAlignment="1" applyProtection="1">
      <alignment horizontal="center" vertical="center" shrinkToFit="1"/>
      <protection locked="0"/>
    </xf>
    <xf numFmtId="0" fontId="37" fillId="0" borderId="132" xfId="50" applyFont="1" applyBorder="1" applyAlignment="1">
      <alignment horizontal="center" vertical="center" wrapText="1"/>
    </xf>
    <xf numFmtId="0" fontId="37" fillId="0" borderId="133" xfId="50" applyFont="1" applyBorder="1" applyAlignment="1">
      <alignment horizontal="center" vertical="center" wrapText="1"/>
    </xf>
    <xf numFmtId="0" fontId="38" fillId="0" borderId="0" xfId="50" applyFont="1" applyAlignment="1" applyProtection="1">
      <alignment horizontal="right" vertical="center"/>
    </xf>
    <xf numFmtId="0" fontId="17" fillId="0" borderId="0" xfId="50" applyFont="1" applyBorder="1" applyAlignment="1" applyProtection="1">
      <alignment vertical="center"/>
    </xf>
    <xf numFmtId="0" fontId="17" fillId="7" borderId="126" xfId="50" applyFont="1" applyFill="1" applyBorder="1" applyAlignment="1" applyProtection="1">
      <alignment horizontal="center" vertical="center" wrapText="1"/>
      <protection locked="0"/>
    </xf>
    <xf numFmtId="0" fontId="17" fillId="7" borderId="3" xfId="50" applyFont="1" applyFill="1" applyBorder="1" applyAlignment="1" applyProtection="1">
      <alignment horizontal="center" vertical="center" wrapText="1"/>
      <protection locked="0"/>
    </xf>
    <xf numFmtId="0" fontId="17" fillId="7" borderId="2" xfId="50" applyFont="1" applyFill="1" applyBorder="1" applyAlignment="1" applyProtection="1">
      <alignment horizontal="center" vertical="center" wrapText="1"/>
      <protection locked="0"/>
    </xf>
    <xf numFmtId="0" fontId="17" fillId="7" borderId="5" xfId="50" applyFont="1" applyFill="1" applyBorder="1" applyAlignment="1" applyProtection="1">
      <alignment horizontal="center" vertical="center" wrapText="1"/>
      <protection locked="0"/>
    </xf>
    <xf numFmtId="0" fontId="17" fillId="7" borderId="127" xfId="50" applyFont="1" applyFill="1" applyBorder="1" applyAlignment="1" applyProtection="1">
      <alignment horizontal="center" vertical="center" wrapText="1"/>
      <protection locked="0"/>
    </xf>
    <xf numFmtId="0" fontId="37" fillId="0" borderId="29" xfId="50" applyFont="1" applyBorder="1" applyAlignment="1">
      <alignment horizontal="center" vertical="center"/>
    </xf>
    <xf numFmtId="0" fontId="37" fillId="0" borderId="24" xfId="50" applyFont="1" applyBorder="1" applyAlignment="1">
      <alignment horizontal="center" vertical="center"/>
    </xf>
    <xf numFmtId="0" fontId="37" fillId="7" borderId="119" xfId="50" applyFont="1" applyFill="1" applyBorder="1" applyAlignment="1" applyProtection="1">
      <alignment horizontal="center" vertical="center"/>
      <protection locked="0"/>
    </xf>
    <xf numFmtId="0" fontId="17" fillId="7" borderId="121" xfId="50" applyFont="1" applyFill="1" applyBorder="1" applyAlignment="1" applyProtection="1">
      <alignment horizontal="center" vertical="center" wrapText="1"/>
      <protection locked="0"/>
    </xf>
    <xf numFmtId="0" fontId="17" fillId="7" borderId="0" xfId="50" applyFont="1" applyFill="1" applyBorder="1" applyAlignment="1" applyProtection="1">
      <alignment horizontal="center" vertical="center" wrapText="1"/>
      <protection locked="0"/>
    </xf>
    <xf numFmtId="0" fontId="17" fillId="7" borderId="35" xfId="50" applyFont="1" applyFill="1" applyBorder="1" applyAlignment="1" applyProtection="1">
      <alignment horizontal="center" vertical="center" wrapText="1"/>
      <protection locked="0"/>
    </xf>
    <xf numFmtId="0" fontId="17" fillId="7" borderId="29" xfId="50" applyFont="1" applyFill="1" applyBorder="1" applyAlignment="1" applyProtection="1">
      <alignment horizontal="center" vertical="center" wrapText="1"/>
      <protection locked="0"/>
    </xf>
    <xf numFmtId="0" fontId="17" fillId="7" borderId="120" xfId="50" applyFont="1" applyFill="1" applyBorder="1" applyAlignment="1" applyProtection="1">
      <alignment horizontal="center" vertical="center" wrapText="1"/>
      <protection locked="0"/>
    </xf>
    <xf numFmtId="0" fontId="17" fillId="0" borderId="134" xfId="50" applyFont="1" applyBorder="1" applyAlignment="1">
      <alignment horizontal="center" vertical="center" wrapText="1"/>
    </xf>
    <xf numFmtId="0" fontId="17" fillId="0" borderId="132" xfId="50" applyFont="1" applyBorder="1" applyAlignment="1">
      <alignment horizontal="center" vertical="center" wrapText="1"/>
    </xf>
    <xf numFmtId="0" fontId="17" fillId="0" borderId="133" xfId="50" applyFont="1" applyBorder="1" applyAlignment="1">
      <alignment horizontal="center" vertical="center" wrapText="1"/>
    </xf>
    <xf numFmtId="0" fontId="17" fillId="7" borderId="134" xfId="50" applyFont="1" applyFill="1" applyBorder="1" applyAlignment="1" applyProtection="1">
      <alignment horizontal="center" vertical="center" wrapText="1"/>
      <protection locked="0"/>
    </xf>
    <xf numFmtId="0" fontId="17" fillId="7" borderId="132" xfId="50" applyFont="1" applyFill="1" applyBorder="1" applyAlignment="1" applyProtection="1">
      <alignment horizontal="center" vertical="center" wrapText="1"/>
      <protection locked="0"/>
    </xf>
    <xf numFmtId="0" fontId="17" fillId="7" borderId="135" xfId="50" applyFont="1" applyFill="1" applyBorder="1" applyAlignment="1" applyProtection="1">
      <alignment horizontal="center" vertical="center" wrapText="1"/>
      <protection locked="0"/>
    </xf>
    <xf numFmtId="0" fontId="17" fillId="7" borderId="136" xfId="50" applyFont="1" applyFill="1" applyBorder="1" applyAlignment="1" applyProtection="1">
      <alignment horizontal="center" vertical="center" wrapText="1"/>
      <protection locked="0"/>
    </xf>
    <xf numFmtId="0" fontId="17" fillId="7" borderId="133" xfId="50" applyFont="1" applyFill="1" applyBorder="1" applyAlignment="1" applyProtection="1">
      <alignment horizontal="center" vertical="center" wrapText="1"/>
      <protection locked="0"/>
    </xf>
    <xf numFmtId="0" fontId="32" fillId="0" borderId="114" xfId="50" applyFont="1" applyBorder="1" applyAlignment="1">
      <alignment horizontal="center" vertical="center" wrapText="1"/>
    </xf>
    <xf numFmtId="0" fontId="32" fillId="0" borderId="112" xfId="50" applyFont="1" applyBorder="1" applyAlignment="1">
      <alignment horizontal="center" vertical="center" wrapText="1"/>
    </xf>
    <xf numFmtId="0" fontId="32" fillId="0" borderId="113" xfId="50" applyFont="1" applyBorder="1" applyAlignment="1">
      <alignment horizontal="center" vertical="center" wrapText="1"/>
    </xf>
    <xf numFmtId="0" fontId="11" fillId="0" borderId="137" xfId="50" applyFont="1" applyFill="1" applyBorder="1" applyAlignment="1">
      <alignment horizontal="center" vertical="center" wrapText="1"/>
    </xf>
    <xf numFmtId="0" fontId="11" fillId="0" borderId="138" xfId="50" applyFont="1" applyFill="1" applyBorder="1" applyAlignment="1">
      <alignment horizontal="center" vertical="center" wrapText="1"/>
    </xf>
    <xf numFmtId="0" fontId="40" fillId="0" borderId="139" xfId="50" applyFont="1" applyFill="1" applyBorder="1" applyAlignment="1">
      <alignment horizontal="center" vertical="center" wrapText="1"/>
    </xf>
    <xf numFmtId="0" fontId="11" fillId="0" borderId="140" xfId="50" applyFont="1" applyFill="1" applyBorder="1" applyAlignment="1">
      <alignment horizontal="center" vertical="center" wrapText="1"/>
    </xf>
    <xf numFmtId="0" fontId="40" fillId="0" borderId="141" xfId="50" applyFont="1" applyFill="1" applyBorder="1" applyAlignment="1">
      <alignment horizontal="center" vertical="center" wrapText="1"/>
    </xf>
    <xf numFmtId="0" fontId="40" fillId="6" borderId="117" xfId="50" applyFont="1" applyFill="1" applyBorder="1" applyAlignment="1">
      <alignment horizontal="center" vertical="center" wrapText="1"/>
    </xf>
    <xf numFmtId="0" fontId="32" fillId="0" borderId="121" xfId="50" applyFont="1" applyBorder="1" applyAlignment="1">
      <alignment horizontal="center" vertical="center" wrapText="1"/>
    </xf>
    <xf numFmtId="0" fontId="32" fillId="0" borderId="0" xfId="50" applyFont="1" applyBorder="1" applyAlignment="1">
      <alignment horizontal="center" vertical="center" wrapText="1"/>
    </xf>
    <xf numFmtId="0" fontId="32" fillId="0" borderId="120" xfId="50" applyFont="1" applyBorder="1" applyAlignment="1">
      <alignment horizontal="center" vertical="center" wrapText="1"/>
    </xf>
    <xf numFmtId="0" fontId="11" fillId="0" borderId="142" xfId="50" applyFont="1" applyFill="1" applyBorder="1" applyAlignment="1">
      <alignment horizontal="center" vertical="center" wrapText="1"/>
    </xf>
    <xf numFmtId="0" fontId="11" fillId="0" borderId="73" xfId="50" applyFont="1" applyFill="1" applyBorder="1" applyAlignment="1">
      <alignment horizontal="center" vertical="center" wrapText="1"/>
    </xf>
    <xf numFmtId="0" fontId="40" fillId="0" borderId="46" xfId="50" applyFont="1" applyFill="1" applyBorder="1" applyAlignment="1">
      <alignment horizontal="center" vertical="center" wrapText="1"/>
    </xf>
    <xf numFmtId="0" fontId="11" fillId="0" borderId="74" xfId="50" applyFont="1" applyFill="1" applyBorder="1" applyAlignment="1">
      <alignment horizontal="center" vertical="center" wrapText="1"/>
    </xf>
    <xf numFmtId="0" fontId="40" fillId="0" borderId="143" xfId="50" applyFont="1" applyFill="1" applyBorder="1" applyAlignment="1">
      <alignment horizontal="center" vertical="center" wrapText="1"/>
    </xf>
    <xf numFmtId="0" fontId="32" fillId="0" borderId="134" xfId="50" applyFont="1" applyBorder="1" applyAlignment="1">
      <alignment horizontal="center" vertical="center" wrapText="1"/>
    </xf>
    <xf numFmtId="0" fontId="32" fillId="0" borderId="132" xfId="50" applyFont="1" applyBorder="1" applyAlignment="1">
      <alignment horizontal="center" vertical="center" wrapText="1"/>
    </xf>
    <xf numFmtId="0" fontId="32" fillId="0" borderId="133" xfId="50" applyFont="1" applyBorder="1" applyAlignment="1">
      <alignment horizontal="center" vertical="center" wrapText="1"/>
    </xf>
    <xf numFmtId="0" fontId="11" fillId="0" borderId="144" xfId="50" applyFont="1" applyFill="1" applyBorder="1" applyAlignment="1">
      <alignment horizontal="center" vertical="center" wrapText="1"/>
    </xf>
    <xf numFmtId="0" fontId="11" fillId="0" borderId="145" xfId="50" applyFont="1" applyFill="1" applyBorder="1" applyAlignment="1">
      <alignment horizontal="center" vertical="center" wrapText="1"/>
    </xf>
    <xf numFmtId="0" fontId="40" fillId="0" borderId="146" xfId="50" applyFont="1" applyFill="1" applyBorder="1" applyAlignment="1">
      <alignment horizontal="center" vertical="center" wrapText="1"/>
    </xf>
    <xf numFmtId="0" fontId="11" fillId="0" borderId="147" xfId="50" applyFont="1" applyFill="1" applyBorder="1" applyAlignment="1">
      <alignment horizontal="center" vertical="center" wrapText="1"/>
    </xf>
    <xf numFmtId="0" fontId="40" fillId="0" borderId="148" xfId="50" applyFont="1" applyFill="1" applyBorder="1" applyAlignment="1">
      <alignment horizontal="center" vertical="center" wrapText="1"/>
    </xf>
    <xf numFmtId="0" fontId="37" fillId="0" borderId="149" xfId="50" applyFont="1" applyFill="1" applyBorder="1" applyAlignment="1">
      <alignment horizontal="left" vertical="center" wrapText="1"/>
    </xf>
    <xf numFmtId="0" fontId="37" fillId="0" borderId="150" xfId="50" applyFont="1" applyFill="1" applyBorder="1" applyAlignment="1">
      <alignment horizontal="left" vertical="center" wrapText="1"/>
    </xf>
    <xf numFmtId="0" fontId="37" fillId="0" borderId="151" xfId="50" applyFont="1" applyFill="1" applyBorder="1" applyAlignment="1">
      <alignment horizontal="left" vertical="center" wrapText="1"/>
    </xf>
    <xf numFmtId="0" fontId="37" fillId="0" borderId="136" xfId="50" applyFont="1" applyBorder="1" applyAlignment="1">
      <alignment horizontal="center" vertical="center"/>
    </xf>
    <xf numFmtId="0" fontId="37" fillId="0" borderId="150" xfId="50" applyFont="1" applyBorder="1" applyAlignment="1">
      <alignment horizontal="center" vertical="center"/>
    </xf>
    <xf numFmtId="0" fontId="37" fillId="7" borderId="151" xfId="50" applyFont="1" applyFill="1" applyBorder="1" applyAlignment="1" applyProtection="1">
      <alignment horizontal="center" vertical="center"/>
      <protection locked="0"/>
    </xf>
    <xf numFmtId="0" fontId="17" fillId="6" borderId="0" xfId="50" applyFont="1" applyFill="1" applyBorder="1" applyAlignment="1" applyProtection="1">
      <alignment horizontal="right" vertical="center"/>
    </xf>
    <xf numFmtId="0" fontId="17" fillId="0" borderId="114" xfId="50" quotePrefix="1" applyFont="1" applyBorder="1" applyAlignment="1" applyProtection="1">
      <alignment horizontal="center" vertical="center"/>
    </xf>
    <xf numFmtId="0" fontId="17" fillId="0" borderId="110" xfId="50" applyFont="1" applyBorder="1" applyAlignment="1">
      <alignment horizontal="center" vertical="center"/>
    </xf>
    <xf numFmtId="0" fontId="37" fillId="0" borderId="152" xfId="50" applyFont="1" applyBorder="1" applyAlignment="1">
      <alignment horizontal="center" vertical="center"/>
    </xf>
    <xf numFmtId="0" fontId="37" fillId="0" borderId="153" xfId="50" applyNumberFormat="1" applyFont="1" applyFill="1" applyBorder="1" applyAlignment="1">
      <alignment horizontal="center" vertical="center" wrapText="1"/>
    </xf>
    <xf numFmtId="0" fontId="17" fillId="3" borderId="154" xfId="50" applyFont="1" applyFill="1" applyBorder="1" applyAlignment="1" applyProtection="1">
      <alignment horizontal="center" vertical="center" shrinkToFit="1"/>
      <protection locked="0"/>
    </xf>
    <xf numFmtId="178" fontId="17" fillId="0" borderId="155" xfId="50" applyNumberFormat="1" applyFont="1" applyBorder="1" applyAlignment="1">
      <alignment horizontal="center" vertical="center" shrinkToFit="1"/>
    </xf>
    <xf numFmtId="178" fontId="17" fillId="0" borderId="156" xfId="50" applyNumberFormat="1" applyFont="1" applyBorder="1" applyAlignment="1">
      <alignment horizontal="center" vertical="center" shrinkToFit="1"/>
    </xf>
    <xf numFmtId="178" fontId="37" fillId="6" borderId="157" xfId="50" applyNumberFormat="1" applyFont="1" applyFill="1" applyBorder="1" applyAlignment="1">
      <alignment horizontal="center" vertical="center" shrinkToFit="1"/>
    </xf>
    <xf numFmtId="178" fontId="37" fillId="6" borderId="152" xfId="50" applyNumberFormat="1" applyFont="1" applyFill="1" applyBorder="1" applyAlignment="1">
      <alignment horizontal="center" vertical="center" shrinkToFit="1"/>
    </xf>
    <xf numFmtId="178" fontId="37" fillId="7" borderId="152" xfId="50" applyNumberFormat="1" applyFont="1" applyFill="1" applyBorder="1" applyAlignment="1" applyProtection="1">
      <alignment horizontal="center" vertical="center" shrinkToFit="1"/>
      <protection locked="0"/>
    </xf>
    <xf numFmtId="178" fontId="37" fillId="0" borderId="152" xfId="50" applyNumberFormat="1" applyFont="1" applyFill="1" applyBorder="1" applyAlignment="1">
      <alignment horizontal="center" vertical="center" shrinkToFit="1"/>
    </xf>
    <xf numFmtId="178" fontId="37" fillId="6" borderId="158" xfId="50" applyNumberFormat="1" applyFont="1" applyFill="1" applyBorder="1" applyAlignment="1" applyProtection="1">
      <alignment horizontal="center" vertical="center" shrinkToFit="1"/>
    </xf>
    <xf numFmtId="178" fontId="37" fillId="6" borderId="152" xfId="50" applyNumberFormat="1" applyFont="1" applyFill="1" applyBorder="1" applyAlignment="1" applyProtection="1">
      <alignment horizontal="center" vertical="center" shrinkToFit="1"/>
    </xf>
    <xf numFmtId="178" fontId="37" fillId="6" borderId="153" xfId="50" applyNumberFormat="1" applyFont="1" applyFill="1" applyBorder="1" applyAlignment="1" applyProtection="1">
      <alignment horizontal="center" vertical="center" shrinkToFit="1"/>
    </xf>
    <xf numFmtId="179" fontId="17" fillId="6" borderId="0" xfId="50" applyNumberFormat="1" applyFont="1" applyFill="1" applyBorder="1" applyAlignment="1" applyProtection="1">
      <alignment vertical="center"/>
    </xf>
    <xf numFmtId="0" fontId="17" fillId="0" borderId="121" xfId="50" applyFont="1" applyBorder="1" applyAlignment="1" applyProtection="1">
      <alignment horizontal="center" vertical="center"/>
    </xf>
    <xf numFmtId="0" fontId="17" fillId="0" borderId="24" xfId="50" applyFont="1" applyBorder="1" applyAlignment="1">
      <alignment horizontal="center" vertical="center"/>
    </xf>
    <xf numFmtId="0" fontId="37" fillId="0" borderId="16" xfId="50" applyFont="1" applyBorder="1" applyAlignment="1">
      <alignment horizontal="center" vertical="center"/>
    </xf>
    <xf numFmtId="0" fontId="37" fillId="0" borderId="159" xfId="50" applyNumberFormat="1" applyFont="1" applyFill="1" applyBorder="1" applyAlignment="1">
      <alignment horizontal="center" vertical="center" wrapText="1"/>
    </xf>
    <xf numFmtId="0" fontId="17" fillId="3" borderId="59" xfId="50" applyFont="1" applyFill="1" applyBorder="1" applyAlignment="1" applyProtection="1">
      <alignment horizontal="center" vertical="center" shrinkToFit="1"/>
      <protection locked="0"/>
    </xf>
    <xf numFmtId="178" fontId="17" fillId="0" borderId="60" xfId="50" applyNumberFormat="1" applyFont="1" applyBorder="1" applyAlignment="1">
      <alignment horizontal="center" vertical="center" shrinkToFit="1"/>
    </xf>
    <xf numFmtId="178" fontId="17" fillId="0" borderId="160" xfId="50" applyNumberFormat="1" applyFont="1" applyBorder="1" applyAlignment="1">
      <alignment horizontal="center" vertical="center" shrinkToFit="1"/>
    </xf>
    <xf numFmtId="178" fontId="37" fillId="6" borderId="124" xfId="50" applyNumberFormat="1" applyFont="1" applyFill="1" applyBorder="1" applyAlignment="1">
      <alignment horizontal="center" vertical="center" shrinkToFit="1"/>
    </xf>
    <xf numFmtId="178" fontId="37" fillId="6" borderId="16" xfId="50" applyNumberFormat="1" applyFont="1" applyFill="1" applyBorder="1" applyAlignment="1">
      <alignment horizontal="center" vertical="center" shrinkToFit="1"/>
    </xf>
    <xf numFmtId="178" fontId="37" fillId="7" borderId="16" xfId="50" applyNumberFormat="1" applyFont="1" applyFill="1" applyBorder="1" applyAlignment="1" applyProtection="1">
      <alignment horizontal="center" vertical="center" shrinkToFit="1"/>
      <protection locked="0"/>
    </xf>
    <xf numFmtId="178" fontId="37" fillId="0" borderId="16" xfId="50" applyNumberFormat="1" applyFont="1" applyFill="1" applyBorder="1" applyAlignment="1">
      <alignment horizontal="center" vertical="center" shrinkToFit="1"/>
    </xf>
    <xf numFmtId="178" fontId="37" fillId="6" borderId="161" xfId="50" applyNumberFormat="1" applyFont="1" applyFill="1" applyBorder="1" applyAlignment="1" applyProtection="1">
      <alignment horizontal="center" vertical="center" shrinkToFit="1"/>
    </xf>
    <xf numFmtId="178" fontId="37" fillId="6" borderId="16" xfId="50" applyNumberFormat="1" applyFont="1" applyFill="1" applyBorder="1" applyAlignment="1" applyProtection="1">
      <alignment horizontal="center" vertical="center" shrinkToFit="1"/>
    </xf>
    <xf numFmtId="178" fontId="37" fillId="6" borderId="159" xfId="50" applyNumberFormat="1" applyFont="1" applyFill="1" applyBorder="1" applyAlignment="1" applyProtection="1">
      <alignment horizontal="center" vertical="center" shrinkToFit="1"/>
    </xf>
    <xf numFmtId="0" fontId="17" fillId="6" borderId="0" xfId="50" applyFont="1" applyFill="1" applyBorder="1" applyAlignment="1" applyProtection="1">
      <alignment horizontal="left" vertical="center"/>
    </xf>
    <xf numFmtId="0" fontId="38" fillId="0" borderId="0" xfId="50" applyFont="1" applyFill="1" applyAlignment="1">
      <alignment horizontal="right" vertical="center"/>
    </xf>
    <xf numFmtId="0" fontId="17" fillId="0" borderId="150" xfId="50" applyFont="1" applyBorder="1" applyAlignment="1">
      <alignment horizontal="center" vertical="center"/>
    </xf>
    <xf numFmtId="0" fontId="37" fillId="0" borderId="162" xfId="50" applyFont="1" applyBorder="1" applyAlignment="1">
      <alignment horizontal="center" vertical="center"/>
    </xf>
    <xf numFmtId="0" fontId="37" fillId="0" borderId="163" xfId="50" applyNumberFormat="1" applyFont="1" applyFill="1" applyBorder="1" applyAlignment="1">
      <alignment horizontal="center" vertical="center" wrapText="1"/>
    </xf>
    <xf numFmtId="0" fontId="17" fillId="3" borderId="164" xfId="50" applyFont="1" applyFill="1" applyBorder="1" applyAlignment="1" applyProtection="1">
      <alignment horizontal="center" vertical="center" shrinkToFit="1"/>
      <protection locked="0"/>
    </xf>
    <xf numFmtId="178" fontId="17" fillId="0" borderId="165" xfId="50" applyNumberFormat="1" applyFont="1" applyBorder="1" applyAlignment="1">
      <alignment horizontal="center" vertical="center" shrinkToFit="1"/>
    </xf>
    <xf numFmtId="178" fontId="17" fillId="0" borderId="166" xfId="50" applyNumberFormat="1" applyFont="1" applyBorder="1" applyAlignment="1">
      <alignment horizontal="center" vertical="center" shrinkToFit="1"/>
    </xf>
    <xf numFmtId="178" fontId="37" fillId="6" borderId="167" xfId="50" applyNumberFormat="1" applyFont="1" applyFill="1" applyBorder="1" applyAlignment="1">
      <alignment horizontal="center" vertical="center" shrinkToFit="1"/>
    </xf>
    <xf numFmtId="178" fontId="37" fillId="6" borderId="162" xfId="50" applyNumberFormat="1" applyFont="1" applyFill="1" applyBorder="1" applyAlignment="1">
      <alignment horizontal="center" vertical="center" shrinkToFit="1"/>
    </xf>
    <xf numFmtId="178" fontId="37" fillId="7" borderId="162" xfId="50" applyNumberFormat="1" applyFont="1" applyFill="1" applyBorder="1" applyAlignment="1" applyProtection="1">
      <alignment horizontal="center" vertical="center" shrinkToFit="1"/>
      <protection locked="0"/>
    </xf>
    <xf numFmtId="178" fontId="37" fillId="0" borderId="162" xfId="50" applyNumberFormat="1" applyFont="1" applyFill="1" applyBorder="1" applyAlignment="1">
      <alignment horizontal="center" vertical="center" shrinkToFit="1"/>
    </xf>
    <xf numFmtId="178" fontId="37" fillId="6" borderId="168" xfId="50" applyNumberFormat="1" applyFont="1" applyFill="1" applyBorder="1" applyAlignment="1" applyProtection="1">
      <alignment horizontal="center" vertical="center" shrinkToFit="1"/>
    </xf>
    <xf numFmtId="178" fontId="37" fillId="6" borderId="162" xfId="50" applyNumberFormat="1" applyFont="1" applyFill="1" applyBorder="1" applyAlignment="1" applyProtection="1">
      <alignment horizontal="center" vertical="center" shrinkToFit="1"/>
    </xf>
    <xf numFmtId="178" fontId="37" fillId="6" borderId="163" xfId="50" applyNumberFormat="1" applyFont="1" applyFill="1" applyBorder="1" applyAlignment="1" applyProtection="1">
      <alignment horizontal="center" vertical="center" shrinkToFit="1"/>
    </xf>
    <xf numFmtId="0" fontId="38" fillId="7" borderId="0" xfId="50" applyFont="1" applyFill="1" applyAlignment="1" applyProtection="1">
      <alignment horizontal="center" vertical="center"/>
      <protection locked="0"/>
    </xf>
    <xf numFmtId="0" fontId="38" fillId="6" borderId="0" xfId="50" applyFont="1" applyFill="1" applyAlignment="1" applyProtection="1">
      <alignment vertical="center"/>
    </xf>
    <xf numFmtId="0" fontId="38" fillId="0" borderId="0" xfId="50" applyFont="1" applyAlignment="1" applyProtection="1">
      <alignment horizontal="center" vertical="center"/>
    </xf>
    <xf numFmtId="178" fontId="37" fillId="6" borderId="130" xfId="50" applyNumberFormat="1" applyFont="1" applyFill="1" applyBorder="1" applyAlignment="1" applyProtection="1">
      <alignment horizontal="center" vertical="center" shrinkToFit="1"/>
    </xf>
    <xf numFmtId="178" fontId="37" fillId="6" borderId="6" xfId="50" applyNumberFormat="1" applyFont="1" applyFill="1" applyBorder="1" applyAlignment="1" applyProtection="1">
      <alignment horizontal="center" vertical="center" shrinkToFit="1"/>
    </xf>
    <xf numFmtId="178" fontId="37" fillId="6" borderId="131" xfId="50" applyNumberFormat="1" applyFont="1" applyFill="1" applyBorder="1" applyAlignment="1" applyProtection="1">
      <alignment horizontal="center" vertical="center" shrinkToFit="1"/>
    </xf>
    <xf numFmtId="179" fontId="17" fillId="0" borderId="0" xfId="50" applyNumberFormat="1" applyFont="1" applyBorder="1" applyAlignment="1" applyProtection="1">
      <alignment vertical="center"/>
    </xf>
    <xf numFmtId="0" fontId="32" fillId="0" borderId="0" xfId="50" applyFont="1" applyBorder="1" applyAlignment="1" applyProtection="1">
      <alignment vertical="center"/>
    </xf>
    <xf numFmtId="0" fontId="32" fillId="0" borderId="0" xfId="50" applyFont="1" applyBorder="1" applyAlignment="1" applyProtection="1">
      <alignment horizontal="left" vertical="center"/>
    </xf>
    <xf numFmtId="0" fontId="38" fillId="6" borderId="0" xfId="50" applyFont="1" applyFill="1" applyProtection="1">
      <alignment vertical="center"/>
    </xf>
    <xf numFmtId="0" fontId="38" fillId="0" borderId="0" xfId="50" applyFont="1" applyFill="1" applyAlignment="1">
      <alignment horizontal="center" vertical="center"/>
    </xf>
    <xf numFmtId="0" fontId="38" fillId="6" borderId="0" xfId="50" applyFont="1" applyFill="1" applyAlignment="1" applyProtection="1">
      <alignment horizontal="center" vertical="center"/>
    </xf>
    <xf numFmtId="0" fontId="38" fillId="0" borderId="0" xfId="50" applyFont="1" applyFill="1" applyAlignment="1">
      <alignment vertical="center"/>
    </xf>
    <xf numFmtId="0" fontId="38" fillId="0" borderId="0" xfId="50" applyFont="1" applyBorder="1" applyAlignment="1" applyProtection="1">
      <alignment horizontal="center" vertical="center"/>
    </xf>
    <xf numFmtId="0" fontId="38" fillId="0" borderId="0" xfId="50" applyFont="1" applyBorder="1" applyAlignment="1" applyProtection="1">
      <alignment vertical="center"/>
    </xf>
    <xf numFmtId="0" fontId="17" fillId="0" borderId="0" xfId="50" applyFont="1" applyProtection="1">
      <alignment vertical="center"/>
    </xf>
    <xf numFmtId="0" fontId="37" fillId="0" borderId="6" xfId="50" applyFont="1" applyBorder="1" applyAlignment="1">
      <alignment horizontal="center" vertical="center"/>
    </xf>
    <xf numFmtId="20" fontId="38" fillId="0" borderId="0" xfId="50" applyNumberFormat="1" applyFont="1" applyBorder="1" applyAlignment="1" applyProtection="1">
      <alignment vertical="center"/>
    </xf>
    <xf numFmtId="0" fontId="30" fillId="0" borderId="0" xfId="50" applyFont="1" applyAlignment="1">
      <alignment horizontal="left" vertical="center"/>
    </xf>
    <xf numFmtId="1" fontId="17" fillId="6" borderId="0" xfId="50" applyNumberFormat="1" applyFont="1" applyFill="1" applyBorder="1" applyAlignment="1" applyProtection="1">
      <alignment vertical="center"/>
    </xf>
    <xf numFmtId="38" fontId="17" fillId="6" borderId="0" xfId="12" applyFont="1" applyFill="1" applyBorder="1" applyAlignment="1" applyProtection="1">
      <alignment horizontal="center" vertical="center"/>
    </xf>
    <xf numFmtId="0" fontId="38" fillId="0" borderId="0" xfId="50" applyFont="1" applyBorder="1" applyProtection="1">
      <alignment vertical="center"/>
    </xf>
    <xf numFmtId="0" fontId="38" fillId="3" borderId="0" xfId="50" applyFont="1" applyFill="1" applyAlignment="1" applyProtection="1">
      <alignment horizontal="center" vertical="center"/>
      <protection locked="0"/>
    </xf>
    <xf numFmtId="0" fontId="38" fillId="8" borderId="0" xfId="50" applyFont="1" applyFill="1" applyAlignment="1" applyProtection="1">
      <alignment horizontal="center" vertical="center"/>
      <protection locked="0"/>
    </xf>
    <xf numFmtId="0" fontId="17" fillId="0" borderId="0" xfId="50" applyFont="1" applyAlignment="1" applyProtection="1">
      <alignment horizontal="center" vertical="center"/>
    </xf>
    <xf numFmtId="0" fontId="37" fillId="0" borderId="0" xfId="50" applyFont="1" applyProtection="1">
      <alignment vertical="center"/>
    </xf>
    <xf numFmtId="0" fontId="37" fillId="0" borderId="0" xfId="50" applyFont="1" applyAlignment="1" applyProtection="1">
      <alignment horizontal="center" vertical="center"/>
    </xf>
    <xf numFmtId="0" fontId="17" fillId="0" borderId="0" xfId="50" applyFont="1" applyAlignment="1" applyProtection="1">
      <alignment horizontal="right" vertical="center"/>
    </xf>
    <xf numFmtId="0" fontId="17" fillId="6" borderId="0" xfId="50" applyFont="1" applyFill="1" applyBorder="1" applyAlignment="1" applyProtection="1">
      <alignment vertical="center"/>
      <protection locked="0"/>
    </xf>
    <xf numFmtId="0" fontId="17" fillId="0" borderId="0" xfId="50" applyFont="1" applyAlignment="1">
      <alignment horizontal="center" vertical="center"/>
    </xf>
    <xf numFmtId="20" fontId="17" fillId="7" borderId="1" xfId="50" applyNumberFormat="1" applyFont="1" applyFill="1" applyBorder="1" applyAlignment="1" applyProtection="1">
      <alignment horizontal="center" vertical="center"/>
      <protection locked="0"/>
    </xf>
    <xf numFmtId="0" fontId="17" fillId="6" borderId="110" xfId="50" applyFont="1" applyFill="1" applyBorder="1" applyAlignment="1">
      <alignment horizontal="center" vertical="center"/>
    </xf>
    <xf numFmtId="0" fontId="17" fillId="0" borderId="0" xfId="50" applyFont="1" applyBorder="1" applyAlignment="1">
      <alignment vertical="center"/>
    </xf>
    <xf numFmtId="20" fontId="17" fillId="7" borderId="24" xfId="50" applyNumberFormat="1" applyFont="1" applyFill="1" applyBorder="1" applyAlignment="1" applyProtection="1">
      <alignment horizontal="center" vertical="center"/>
      <protection locked="0"/>
    </xf>
    <xf numFmtId="0" fontId="38" fillId="0" borderId="0" xfId="50" applyFont="1" applyBorder="1" applyAlignment="1">
      <alignment vertical="center"/>
    </xf>
    <xf numFmtId="0" fontId="17" fillId="6" borderId="24" xfId="50" applyFont="1" applyFill="1" applyBorder="1" applyAlignment="1">
      <alignment horizontal="center" vertical="center"/>
    </xf>
    <xf numFmtId="0" fontId="17" fillId="6" borderId="0" xfId="50" applyFont="1" applyFill="1" applyBorder="1" applyAlignment="1">
      <alignment horizontal="center" vertical="center"/>
    </xf>
    <xf numFmtId="20" fontId="17" fillId="7" borderId="6" xfId="50" applyNumberFormat="1" applyFont="1" applyFill="1" applyBorder="1" applyAlignment="1" applyProtection="1">
      <alignment horizontal="center" vertical="center"/>
      <protection locked="0"/>
    </xf>
    <xf numFmtId="0" fontId="17" fillId="0" borderId="134" xfId="50" applyFont="1" applyBorder="1" applyAlignment="1" applyProtection="1">
      <alignment horizontal="center" vertical="center"/>
    </xf>
    <xf numFmtId="0" fontId="17" fillId="6" borderId="150" xfId="50" applyFont="1" applyFill="1" applyBorder="1" applyAlignment="1">
      <alignment horizontal="center" vertical="center"/>
    </xf>
    <xf numFmtId="0" fontId="17" fillId="7" borderId="1" xfId="50" applyFont="1" applyFill="1" applyBorder="1" applyAlignment="1" applyProtection="1">
      <alignment horizontal="center" vertical="center"/>
      <protection locked="0"/>
    </xf>
    <xf numFmtId="0" fontId="37" fillId="0" borderId="0" xfId="50" applyFont="1" applyAlignment="1">
      <alignment horizontal="right" vertical="center"/>
    </xf>
    <xf numFmtId="0" fontId="30" fillId="0" borderId="0" xfId="50" applyFont="1" applyAlignment="1">
      <alignment horizontal="right" vertical="center"/>
    </xf>
    <xf numFmtId="0" fontId="12" fillId="6" borderId="114" xfId="50" applyFont="1" applyFill="1" applyBorder="1" applyAlignment="1">
      <alignment horizontal="center" vertical="center" wrapText="1"/>
    </xf>
    <xf numFmtId="0" fontId="12" fillId="6" borderId="112" xfId="50" applyFont="1" applyFill="1" applyBorder="1" applyAlignment="1">
      <alignment horizontal="center" vertical="center" wrapText="1"/>
    </xf>
    <xf numFmtId="0" fontId="12" fillId="6" borderId="113" xfId="50" applyFont="1" applyFill="1" applyBorder="1" applyAlignment="1">
      <alignment horizontal="center" vertical="center" wrapText="1"/>
    </xf>
    <xf numFmtId="1" fontId="17" fillId="6" borderId="169" xfId="50" applyNumberFormat="1" applyFont="1" applyFill="1" applyBorder="1" applyAlignment="1">
      <alignment horizontal="center" vertical="center" wrapText="1"/>
    </xf>
    <xf numFmtId="178" fontId="17" fillId="6" borderId="138" xfId="50" applyNumberFormat="1" applyFont="1" applyFill="1" applyBorder="1" applyAlignment="1">
      <alignment horizontal="center" vertical="center" wrapText="1"/>
    </xf>
    <xf numFmtId="178" fontId="17" fillId="6" borderId="139" xfId="50" applyNumberFormat="1" applyFont="1" applyFill="1" applyBorder="1" applyAlignment="1">
      <alignment horizontal="center" vertical="center" wrapText="1"/>
    </xf>
    <xf numFmtId="1" fontId="17" fillId="6" borderId="170" xfId="50" applyNumberFormat="1" applyFont="1" applyFill="1" applyBorder="1" applyAlignment="1">
      <alignment horizontal="center" vertical="center" wrapText="1"/>
    </xf>
    <xf numFmtId="1" fontId="32" fillId="6" borderId="117" xfId="50" applyNumberFormat="1" applyFont="1" applyFill="1" applyBorder="1" applyAlignment="1">
      <alignment horizontal="center" vertical="center" wrapText="1"/>
    </xf>
    <xf numFmtId="178" fontId="37" fillId="6" borderId="109" xfId="50" applyNumberFormat="1" applyFont="1" applyFill="1" applyBorder="1" applyAlignment="1">
      <alignment horizontal="center" vertical="center" wrapText="1"/>
    </xf>
    <xf numFmtId="178" fontId="37" fillId="6" borderId="116" xfId="50" applyNumberFormat="1" applyFont="1" applyFill="1" applyBorder="1" applyAlignment="1">
      <alignment horizontal="center" vertical="center" wrapText="1"/>
    </xf>
    <xf numFmtId="178" fontId="32" fillId="6" borderId="171" xfId="50" applyNumberFormat="1" applyFont="1" applyFill="1" applyBorder="1" applyAlignment="1">
      <alignment horizontal="center" vertical="center" wrapText="1"/>
    </xf>
    <xf numFmtId="178" fontId="32" fillId="6" borderId="172" xfId="50" applyNumberFormat="1" applyFont="1" applyFill="1" applyBorder="1" applyAlignment="1">
      <alignment horizontal="center" vertical="center" wrapText="1"/>
    </xf>
    <xf numFmtId="178" fontId="32" fillId="6" borderId="173" xfId="50" applyNumberFormat="1" applyFont="1" applyFill="1" applyBorder="1" applyAlignment="1">
      <alignment horizontal="center" vertical="center" wrapText="1"/>
    </xf>
    <xf numFmtId="0" fontId="17" fillId="7" borderId="6" xfId="50" applyFont="1" applyFill="1" applyBorder="1" applyAlignment="1" applyProtection="1">
      <alignment horizontal="center" vertical="center"/>
      <protection locked="0"/>
    </xf>
    <xf numFmtId="0" fontId="12" fillId="6" borderId="122" xfId="50" applyFont="1" applyFill="1" applyBorder="1" applyAlignment="1">
      <alignment horizontal="center" vertical="center" wrapText="1"/>
    </xf>
    <xf numFmtId="0" fontId="12" fillId="6" borderId="8" xfId="50" applyFont="1" applyFill="1" applyBorder="1" applyAlignment="1">
      <alignment horizontal="center" vertical="center" wrapText="1"/>
    </xf>
    <xf numFmtId="0" fontId="12" fillId="6" borderId="123" xfId="50" applyFont="1" applyFill="1" applyBorder="1" applyAlignment="1">
      <alignment horizontal="center" vertical="center" wrapText="1"/>
    </xf>
    <xf numFmtId="1" fontId="17" fillId="6" borderId="174" xfId="50" applyNumberFormat="1" applyFont="1" applyFill="1" applyBorder="1" applyAlignment="1">
      <alignment horizontal="center" vertical="center" wrapText="1"/>
    </xf>
    <xf numFmtId="178" fontId="17" fillId="6" borderId="83" xfId="50" applyNumberFormat="1" applyFont="1" applyFill="1" applyBorder="1" applyAlignment="1">
      <alignment horizontal="center" vertical="center" wrapText="1"/>
    </xf>
    <xf numFmtId="178" fontId="17" fillId="6" borderId="55" xfId="50" applyNumberFormat="1" applyFont="1" applyFill="1" applyBorder="1" applyAlignment="1">
      <alignment horizontal="center" vertical="center" wrapText="1"/>
    </xf>
    <xf numFmtId="1" fontId="17" fillId="6" borderId="175" xfId="50" applyNumberFormat="1" applyFont="1" applyFill="1" applyBorder="1" applyAlignment="1">
      <alignment horizontal="center" vertical="center" wrapText="1"/>
    </xf>
    <xf numFmtId="178" fontId="37" fillId="6" borderId="130" xfId="50" applyNumberFormat="1" applyFont="1" applyFill="1" applyBorder="1" applyAlignment="1">
      <alignment horizontal="center" vertical="center" wrapText="1"/>
    </xf>
    <xf numFmtId="178" fontId="37" fillId="6" borderId="7" xfId="50" applyNumberFormat="1" applyFont="1" applyFill="1" applyBorder="1" applyAlignment="1">
      <alignment horizontal="center" vertical="center" wrapText="1"/>
    </xf>
    <xf numFmtId="178" fontId="32" fillId="6" borderId="176" xfId="50" applyNumberFormat="1" applyFont="1" applyFill="1" applyBorder="1" applyAlignment="1">
      <alignment horizontal="center" vertical="center" wrapText="1"/>
    </xf>
    <xf numFmtId="178" fontId="32" fillId="6" borderId="177" xfId="50" applyNumberFormat="1" applyFont="1" applyFill="1" applyBorder="1" applyAlignment="1">
      <alignment horizontal="center" vertical="center" wrapText="1"/>
    </xf>
    <xf numFmtId="178" fontId="32" fillId="6" borderId="178" xfId="50" applyNumberFormat="1" applyFont="1" applyFill="1" applyBorder="1" applyAlignment="1">
      <alignment horizontal="center" vertical="center" wrapText="1"/>
    </xf>
    <xf numFmtId="0" fontId="17" fillId="0" borderId="0" xfId="50" applyFont="1" applyAlignment="1">
      <alignment horizontal="right" vertical="center"/>
    </xf>
    <xf numFmtId="0" fontId="12" fillId="6" borderId="126" xfId="50" applyFont="1" applyFill="1" applyBorder="1" applyAlignment="1">
      <alignment horizontal="center" vertical="center" wrapText="1"/>
    </xf>
    <xf numFmtId="0" fontId="12" fillId="6" borderId="3" xfId="50" applyFont="1" applyFill="1" applyBorder="1" applyAlignment="1">
      <alignment horizontal="center" vertical="center" wrapText="1"/>
    </xf>
    <xf numFmtId="0" fontId="12" fillId="6" borderId="127" xfId="50" applyFont="1" applyFill="1" applyBorder="1" applyAlignment="1">
      <alignment horizontal="center" vertical="center" wrapText="1"/>
    </xf>
    <xf numFmtId="1" fontId="17" fillId="6" borderId="179" xfId="50" applyNumberFormat="1" applyFont="1" applyFill="1" applyBorder="1" applyAlignment="1">
      <alignment horizontal="center" vertical="center" wrapText="1"/>
    </xf>
    <xf numFmtId="178" fontId="17" fillId="6" borderId="70" xfId="50" applyNumberFormat="1" applyFont="1" applyFill="1" applyBorder="1" applyAlignment="1">
      <alignment horizontal="center" vertical="center" wrapText="1"/>
    </xf>
    <xf numFmtId="178" fontId="17" fillId="6" borderId="40" xfId="50" applyNumberFormat="1" applyFont="1" applyFill="1" applyBorder="1" applyAlignment="1">
      <alignment horizontal="center" vertical="center" wrapText="1"/>
    </xf>
    <xf numFmtId="1" fontId="17" fillId="6" borderId="180" xfId="50" applyNumberFormat="1" applyFont="1" applyFill="1" applyBorder="1" applyAlignment="1">
      <alignment horizontal="center" vertical="center" wrapText="1"/>
    </xf>
    <xf numFmtId="178" fontId="37" fillId="6" borderId="128" xfId="50" applyNumberFormat="1" applyFont="1" applyFill="1" applyBorder="1" applyAlignment="1">
      <alignment horizontal="center" vertical="center" wrapText="1"/>
    </xf>
    <xf numFmtId="178" fontId="37" fillId="6" borderId="2" xfId="50" applyNumberFormat="1" applyFont="1" applyFill="1" applyBorder="1" applyAlignment="1">
      <alignment horizontal="center" vertical="center" wrapText="1"/>
    </xf>
    <xf numFmtId="0" fontId="17" fillId="6" borderId="0" xfId="50" quotePrefix="1" applyFont="1" applyFill="1" applyBorder="1" applyAlignment="1">
      <alignment vertical="center"/>
    </xf>
    <xf numFmtId="0" fontId="12" fillId="6" borderId="134" xfId="50" applyFont="1" applyFill="1" applyBorder="1" applyAlignment="1">
      <alignment horizontal="center" vertical="center" wrapText="1"/>
    </xf>
    <xf numFmtId="0" fontId="12" fillId="6" borderId="132" xfId="50" applyFont="1" applyFill="1" applyBorder="1" applyAlignment="1">
      <alignment horizontal="center" vertical="center" wrapText="1"/>
    </xf>
    <xf numFmtId="0" fontId="12" fillId="6" borderId="133" xfId="50" applyFont="1" applyFill="1" applyBorder="1" applyAlignment="1">
      <alignment horizontal="center" vertical="center" wrapText="1"/>
    </xf>
    <xf numFmtId="1" fontId="17" fillId="6" borderId="181" xfId="50" applyNumberFormat="1" applyFont="1" applyFill="1" applyBorder="1" applyAlignment="1">
      <alignment horizontal="center" vertical="center" wrapText="1"/>
    </xf>
    <xf numFmtId="178" fontId="17" fillId="6" borderId="145" xfId="50" applyNumberFormat="1" applyFont="1" applyFill="1" applyBorder="1" applyAlignment="1">
      <alignment horizontal="center" vertical="center" wrapText="1"/>
    </xf>
    <xf numFmtId="178" fontId="17" fillId="6" borderId="146" xfId="50" applyNumberFormat="1" applyFont="1" applyFill="1" applyBorder="1" applyAlignment="1">
      <alignment horizontal="center" vertical="center" wrapText="1"/>
    </xf>
    <xf numFmtId="1" fontId="17" fillId="6" borderId="182" xfId="50" applyNumberFormat="1" applyFont="1" applyFill="1" applyBorder="1" applyAlignment="1">
      <alignment horizontal="center" vertical="center" wrapText="1"/>
    </xf>
    <xf numFmtId="178" fontId="37" fillId="6" borderId="149" xfId="50" applyNumberFormat="1" applyFont="1" applyFill="1" applyBorder="1" applyAlignment="1">
      <alignment horizontal="center" vertical="center" wrapText="1"/>
    </xf>
    <xf numFmtId="178" fontId="37" fillId="6" borderId="135" xfId="50" applyNumberFormat="1" applyFont="1" applyFill="1" applyBorder="1" applyAlignment="1">
      <alignment horizontal="center" vertical="center" wrapText="1"/>
    </xf>
    <xf numFmtId="178" fontId="32" fillId="6" borderId="183" xfId="50" applyNumberFormat="1" applyFont="1" applyFill="1" applyBorder="1" applyAlignment="1">
      <alignment horizontal="center" vertical="center" wrapText="1"/>
    </xf>
    <xf numFmtId="178" fontId="32" fillId="6" borderId="184" xfId="50" applyNumberFormat="1" applyFont="1" applyFill="1" applyBorder="1" applyAlignment="1">
      <alignment horizontal="center" vertical="center" wrapText="1"/>
    </xf>
    <xf numFmtId="178" fontId="32" fillId="6" borderId="185" xfId="50" applyNumberFormat="1" applyFont="1" applyFill="1" applyBorder="1" applyAlignment="1">
      <alignment horizontal="center" vertical="center" wrapText="1"/>
    </xf>
    <xf numFmtId="0" fontId="17" fillId="3" borderId="1" xfId="50" applyFont="1" applyFill="1" applyBorder="1" applyAlignment="1" applyProtection="1">
      <alignment horizontal="center" vertical="center"/>
      <protection locked="0"/>
    </xf>
    <xf numFmtId="0" fontId="17" fillId="6" borderId="1" xfId="50" applyFont="1" applyFill="1" applyBorder="1" applyAlignment="1">
      <alignment horizontal="center" vertical="center"/>
    </xf>
    <xf numFmtId="0" fontId="17" fillId="0" borderId="0" xfId="50" applyFont="1" applyBorder="1" applyAlignment="1">
      <alignment horizontal="right" vertical="center"/>
    </xf>
    <xf numFmtId="0" fontId="38" fillId="0" borderId="0" xfId="50" applyFont="1" applyBorder="1" applyAlignment="1">
      <alignment horizontal="center" vertical="center"/>
    </xf>
    <xf numFmtId="0" fontId="37" fillId="0" borderId="114" xfId="50" applyFont="1" applyBorder="1" applyAlignment="1">
      <alignment horizontal="center" vertical="center" wrapText="1"/>
    </xf>
    <xf numFmtId="0" fontId="17" fillId="7" borderId="114" xfId="50" applyFont="1" applyFill="1" applyBorder="1" applyAlignment="1" applyProtection="1">
      <alignment horizontal="left" vertical="center" wrapText="1"/>
      <protection locked="0"/>
    </xf>
    <xf numFmtId="0" fontId="17" fillId="7" borderId="112" xfId="50" applyFont="1" applyFill="1" applyBorder="1" applyAlignment="1" applyProtection="1">
      <alignment horizontal="left" vertical="center" wrapText="1"/>
      <protection locked="0"/>
    </xf>
    <xf numFmtId="0" fontId="17" fillId="7" borderId="115" xfId="50" applyFont="1" applyFill="1" applyBorder="1" applyAlignment="1" applyProtection="1">
      <alignment horizontal="left" vertical="center" wrapText="1"/>
      <protection locked="0"/>
    </xf>
    <xf numFmtId="0" fontId="17" fillId="7" borderId="116" xfId="50" applyFont="1" applyFill="1" applyBorder="1" applyAlignment="1" applyProtection="1">
      <alignment horizontal="left" vertical="center" wrapText="1"/>
      <protection locked="0"/>
    </xf>
    <xf numFmtId="0" fontId="17" fillId="7" borderId="116" xfId="50" applyFont="1" applyFill="1" applyBorder="1" applyAlignment="1" applyProtection="1">
      <alignment horizontal="center" vertical="center" wrapText="1"/>
      <protection locked="0"/>
    </xf>
    <xf numFmtId="0" fontId="17" fillId="7" borderId="112" xfId="50" applyFont="1" applyFill="1" applyBorder="1" applyAlignment="1" applyProtection="1">
      <alignment horizontal="center" vertical="center" wrapText="1"/>
      <protection locked="0"/>
    </xf>
    <xf numFmtId="0" fontId="17" fillId="7" borderId="115" xfId="50" applyFont="1" applyFill="1" applyBorder="1" applyAlignment="1" applyProtection="1">
      <alignment horizontal="center" vertical="center" wrapText="1"/>
      <protection locked="0"/>
    </xf>
    <xf numFmtId="0" fontId="17" fillId="7" borderId="113" xfId="50" applyFont="1" applyFill="1" applyBorder="1" applyAlignment="1" applyProtection="1">
      <alignment horizontal="center" vertical="center" wrapText="1"/>
      <protection locked="0"/>
    </xf>
    <xf numFmtId="0" fontId="32" fillId="0" borderId="186" xfId="50" applyFont="1" applyBorder="1" applyAlignment="1">
      <alignment horizontal="center" vertical="center" wrapText="1"/>
    </xf>
    <xf numFmtId="0" fontId="32" fillId="0" borderId="172" xfId="50" applyFont="1" applyBorder="1" applyAlignment="1">
      <alignment horizontal="center" vertical="center" wrapText="1"/>
    </xf>
    <xf numFmtId="0" fontId="32" fillId="0" borderId="173" xfId="50" applyFont="1" applyBorder="1" applyAlignment="1">
      <alignment horizontal="center" vertical="center" wrapText="1"/>
    </xf>
    <xf numFmtId="0" fontId="17" fillId="8" borderId="24" xfId="50" applyFont="1" applyFill="1" applyBorder="1" applyAlignment="1" applyProtection="1">
      <alignment horizontal="center" vertical="center"/>
      <protection locked="0"/>
    </xf>
    <xf numFmtId="0" fontId="17" fillId="6" borderId="6" xfId="50" applyFont="1" applyFill="1" applyBorder="1" applyAlignment="1">
      <alignment horizontal="center" vertical="center"/>
    </xf>
    <xf numFmtId="0" fontId="17" fillId="7" borderId="24" xfId="50" applyFont="1" applyFill="1" applyBorder="1" applyAlignment="1" applyProtection="1">
      <alignment horizontal="center" vertical="center"/>
      <protection locked="0"/>
    </xf>
    <xf numFmtId="4" fontId="17" fillId="0" borderId="1" xfId="50" applyNumberFormat="1" applyFont="1" applyBorder="1" applyAlignment="1">
      <alignment horizontal="center" vertical="center"/>
    </xf>
    <xf numFmtId="0" fontId="37" fillId="0" borderId="121" xfId="50" applyFont="1" applyBorder="1" applyAlignment="1">
      <alignment horizontal="center" vertical="center" wrapText="1"/>
    </xf>
    <xf numFmtId="0" fontId="17" fillId="7" borderId="121" xfId="50" applyFont="1" applyFill="1" applyBorder="1" applyAlignment="1" applyProtection="1">
      <alignment horizontal="left" vertical="center" wrapText="1"/>
      <protection locked="0"/>
    </xf>
    <xf numFmtId="0" fontId="17" fillId="7" borderId="0" xfId="50" applyFont="1" applyFill="1" applyBorder="1" applyAlignment="1" applyProtection="1">
      <alignment horizontal="left" vertical="center" wrapText="1"/>
      <protection locked="0"/>
    </xf>
    <xf numFmtId="0" fontId="17" fillId="7" borderId="29" xfId="50" applyFont="1" applyFill="1" applyBorder="1" applyAlignment="1" applyProtection="1">
      <alignment horizontal="left" vertical="center" wrapText="1"/>
      <protection locked="0"/>
    </xf>
    <xf numFmtId="0" fontId="17" fillId="7" borderId="35" xfId="50" applyFont="1" applyFill="1" applyBorder="1" applyAlignment="1" applyProtection="1">
      <alignment horizontal="left" vertical="center" wrapText="1"/>
      <protection locked="0"/>
    </xf>
    <xf numFmtId="0" fontId="32" fillId="0" borderId="187" xfId="50" applyFont="1" applyBorder="1" applyAlignment="1">
      <alignment horizontal="center" vertical="center" wrapText="1"/>
    </xf>
    <xf numFmtId="0" fontId="32" fillId="0" borderId="177" xfId="50" applyFont="1" applyBorder="1" applyAlignment="1">
      <alignment horizontal="center" vertical="center" wrapText="1"/>
    </xf>
    <xf numFmtId="0" fontId="32" fillId="0" borderId="178" xfId="50" applyFont="1" applyBorder="1" applyAlignment="1">
      <alignment horizontal="center" vertical="center" wrapText="1"/>
    </xf>
    <xf numFmtId="4" fontId="17" fillId="0" borderId="6" xfId="50" applyNumberFormat="1" applyFont="1" applyBorder="1" applyAlignment="1">
      <alignment horizontal="center" vertical="center"/>
    </xf>
    <xf numFmtId="0" fontId="17" fillId="8" borderId="6" xfId="50" applyFont="1" applyFill="1" applyBorder="1" applyAlignment="1" applyProtection="1">
      <alignment horizontal="center" vertical="center"/>
      <protection locked="0"/>
    </xf>
    <xf numFmtId="0" fontId="37" fillId="0" borderId="0" xfId="50" applyFont="1" applyAlignment="1"/>
    <xf numFmtId="0" fontId="37" fillId="0" borderId="0" xfId="50" applyFont="1" applyAlignment="1">
      <alignment horizontal="left"/>
    </xf>
    <xf numFmtId="0" fontId="34" fillId="0" borderId="0" xfId="50" applyFont="1" applyAlignment="1"/>
    <xf numFmtId="0" fontId="32" fillId="0" borderId="0" xfId="50" applyFont="1" applyAlignment="1">
      <alignment horizontal="right" vertical="center"/>
    </xf>
    <xf numFmtId="0" fontId="37" fillId="0" borderId="134" xfId="50" applyFont="1" applyBorder="1" applyAlignment="1">
      <alignment horizontal="center" vertical="center" wrapText="1"/>
    </xf>
    <xf numFmtId="0" fontId="17" fillId="7" borderId="134" xfId="50" applyFont="1" applyFill="1" applyBorder="1" applyAlignment="1" applyProtection="1">
      <alignment horizontal="left" vertical="center" wrapText="1"/>
      <protection locked="0"/>
    </xf>
    <xf numFmtId="0" fontId="17" fillId="7" borderId="132" xfId="50" applyFont="1" applyFill="1" applyBorder="1" applyAlignment="1" applyProtection="1">
      <alignment horizontal="left" vertical="center" wrapText="1"/>
      <protection locked="0"/>
    </xf>
    <xf numFmtId="0" fontId="17" fillId="7" borderId="136" xfId="50" applyFont="1" applyFill="1" applyBorder="1" applyAlignment="1" applyProtection="1">
      <alignment horizontal="left" vertical="center" wrapText="1"/>
      <protection locked="0"/>
    </xf>
    <xf numFmtId="0" fontId="17" fillId="7" borderId="135" xfId="50" applyFont="1" applyFill="1" applyBorder="1" applyAlignment="1" applyProtection="1">
      <alignment horizontal="left" vertical="center" wrapText="1"/>
      <protection locked="0"/>
    </xf>
    <xf numFmtId="0" fontId="32" fillId="6" borderId="188" xfId="50" applyFont="1" applyFill="1" applyBorder="1" applyAlignment="1">
      <alignment horizontal="center" vertical="center" wrapText="1"/>
    </xf>
    <xf numFmtId="0" fontId="32" fillId="0" borderId="189" xfId="50" applyFont="1" applyBorder="1" applyAlignment="1">
      <alignment horizontal="center" vertical="center" wrapText="1"/>
    </xf>
    <xf numFmtId="0" fontId="32" fillId="0" borderId="184" xfId="50" applyFont="1" applyBorder="1" applyAlignment="1">
      <alignment horizontal="center" vertical="center" wrapText="1"/>
    </xf>
    <xf numFmtId="0" fontId="32" fillId="0" borderId="185" xfId="50" applyFont="1" applyBorder="1" applyAlignment="1">
      <alignment horizontal="center" vertical="center" wrapText="1"/>
    </xf>
    <xf numFmtId="0" fontId="37" fillId="0" borderId="0" xfId="50" applyFont="1" applyFill="1" applyAlignment="1">
      <alignment vertical="center"/>
    </xf>
    <xf numFmtId="0" fontId="37" fillId="0" borderId="0" xfId="50" applyFont="1" applyFill="1" applyBorder="1" applyAlignment="1">
      <alignment vertical="center" wrapText="1"/>
    </xf>
    <xf numFmtId="0" fontId="37" fillId="0" borderId="0" xfId="50" applyFont="1" applyFill="1" applyBorder="1" applyAlignment="1">
      <alignment horizontal="justify" vertical="center" wrapText="1"/>
    </xf>
    <xf numFmtId="0" fontId="41" fillId="6" borderId="0" xfId="50" applyFont="1" applyFill="1" applyProtection="1">
      <alignment vertical="center"/>
    </xf>
    <xf numFmtId="0" fontId="41" fillId="6" borderId="0" xfId="50" applyFont="1" applyFill="1" applyAlignment="1" applyProtection="1">
      <alignment horizontal="center" vertical="center"/>
    </xf>
    <xf numFmtId="0" fontId="42" fillId="6" borderId="0" xfId="50" applyFont="1" applyFill="1" applyAlignment="1" applyProtection="1">
      <alignment horizontal="left" vertical="center"/>
    </xf>
    <xf numFmtId="0" fontId="41" fillId="6" borderId="0" xfId="50" applyFont="1" applyFill="1" applyAlignment="1" applyProtection="1">
      <alignment horizontal="left" vertical="center"/>
    </xf>
    <xf numFmtId="0" fontId="43" fillId="6" borderId="0" xfId="50" applyFont="1" applyFill="1" applyAlignment="1" applyProtection="1">
      <alignment horizontal="left" vertical="center"/>
    </xf>
    <xf numFmtId="0" fontId="41" fillId="7" borderId="16" xfId="50" applyFont="1" applyFill="1" applyBorder="1" applyAlignment="1" applyProtection="1">
      <alignment horizontal="center" vertical="center"/>
      <protection locked="0"/>
    </xf>
    <xf numFmtId="0" fontId="44" fillId="6" borderId="0" xfId="50" applyFont="1" applyFill="1" applyAlignment="1" applyProtection="1">
      <alignment horizontal="left" vertical="center"/>
    </xf>
    <xf numFmtId="0" fontId="41" fillId="6" borderId="0" xfId="50" applyFont="1" applyFill="1" applyAlignment="1" applyProtection="1">
      <alignment vertical="center"/>
    </xf>
    <xf numFmtId="0" fontId="43" fillId="6" borderId="0" xfId="50" applyFont="1" applyFill="1" applyProtection="1">
      <alignment vertical="center"/>
    </xf>
    <xf numFmtId="0" fontId="41" fillId="6" borderId="16" xfId="50" applyFont="1" applyFill="1" applyBorder="1" applyAlignment="1" applyProtection="1">
      <alignment horizontal="center" vertical="center"/>
    </xf>
    <xf numFmtId="20" fontId="41" fillId="7" borderId="16" xfId="50" applyNumberFormat="1" applyFont="1" applyFill="1" applyBorder="1" applyAlignment="1" applyProtection="1">
      <alignment horizontal="center" vertical="center"/>
      <protection locked="0"/>
    </xf>
    <xf numFmtId="20" fontId="41" fillId="6" borderId="16" xfId="50" applyNumberFormat="1" applyFont="1" applyFill="1" applyBorder="1" applyAlignment="1" applyProtection="1">
      <alignment horizontal="center" vertical="center"/>
    </xf>
    <xf numFmtId="180" fontId="41" fillId="6" borderId="16" xfId="50" applyNumberFormat="1" applyFont="1" applyFill="1" applyBorder="1" applyAlignment="1" applyProtection="1">
      <alignment horizontal="center" vertical="center"/>
    </xf>
    <xf numFmtId="0" fontId="41" fillId="7" borderId="16" xfId="50" applyFont="1" applyFill="1" applyBorder="1" applyAlignment="1" applyProtection="1">
      <alignment horizontal="left" vertical="center"/>
      <protection locked="0"/>
    </xf>
    <xf numFmtId="0" fontId="32" fillId="6" borderId="0" xfId="50" applyFont="1" applyFill="1" applyProtection="1">
      <alignment vertical="center"/>
    </xf>
    <xf numFmtId="0" fontId="32" fillId="0" borderId="0" xfId="50" applyFont="1" applyFill="1" applyBorder="1" applyProtection="1">
      <alignment vertical="center"/>
    </xf>
    <xf numFmtId="0" fontId="17" fillId="0" borderId="0" xfId="50" applyFont="1" applyAlignment="1" applyProtection="1">
      <alignment horizontal="left" vertical="center"/>
    </xf>
    <xf numFmtId="0" fontId="17" fillId="0" borderId="102" xfId="50" applyFont="1" applyBorder="1" applyAlignment="1" applyProtection="1">
      <alignment horizontal="center" vertical="center"/>
    </xf>
    <xf numFmtId="0" fontId="17" fillId="0" borderId="103" xfId="50" applyFont="1" applyBorder="1" applyAlignment="1" applyProtection="1">
      <alignment horizontal="center" vertical="center"/>
    </xf>
    <xf numFmtId="0" fontId="17" fillId="0" borderId="104" xfId="50" applyFont="1" applyBorder="1" applyAlignment="1" applyProtection="1">
      <alignment horizontal="center" vertical="center"/>
    </xf>
    <xf numFmtId="0" fontId="17" fillId="0" borderId="105" xfId="50" applyFont="1" applyBorder="1" applyAlignment="1" applyProtection="1">
      <alignment horizontal="center" vertical="center"/>
    </xf>
    <xf numFmtId="0" fontId="17" fillId="0" borderId="106" xfId="50" applyFont="1" applyBorder="1" applyAlignment="1" applyProtection="1">
      <alignment horizontal="center" vertical="center"/>
    </xf>
    <xf numFmtId="0" fontId="17" fillId="0" borderId="107" xfId="50" applyFont="1" applyBorder="1" applyAlignment="1" applyProtection="1">
      <alignment horizontal="center" vertical="center"/>
    </xf>
    <xf numFmtId="0" fontId="32" fillId="6" borderId="108" xfId="50" applyFont="1" applyFill="1" applyBorder="1" applyProtection="1">
      <alignment vertical="center"/>
    </xf>
    <xf numFmtId="0" fontId="37" fillId="0" borderId="109" xfId="50" applyFont="1" applyBorder="1" applyProtection="1">
      <alignment vertical="center"/>
    </xf>
    <xf numFmtId="0" fontId="37" fillId="0" borderId="110" xfId="50" applyFont="1" applyBorder="1" applyProtection="1">
      <alignment vertical="center"/>
    </xf>
    <xf numFmtId="0" fontId="37" fillId="0" borderId="111" xfId="50" applyFont="1" applyBorder="1" applyProtection="1">
      <alignment vertical="center"/>
    </xf>
    <xf numFmtId="0" fontId="37" fillId="0" borderId="112" xfId="50" applyFont="1" applyBorder="1" applyAlignment="1" applyProtection="1">
      <alignment horizontal="center" vertical="center" wrapText="1"/>
    </xf>
    <xf numFmtId="0" fontId="37" fillId="0" borderId="113" xfId="50" applyFont="1" applyBorder="1" applyAlignment="1" applyProtection="1">
      <alignment horizontal="center" vertical="center" wrapText="1"/>
    </xf>
    <xf numFmtId="0" fontId="17" fillId="0" borderId="114" xfId="50" applyFont="1" applyBorder="1" applyAlignment="1" applyProtection="1">
      <alignment horizontal="center" vertical="center" wrapText="1"/>
    </xf>
    <xf numFmtId="0" fontId="17" fillId="0" borderId="112" xfId="50" applyFont="1" applyBorder="1" applyAlignment="1" applyProtection="1">
      <alignment horizontal="center" vertical="center" wrapText="1"/>
    </xf>
    <xf numFmtId="0" fontId="17" fillId="0" borderId="113" xfId="50" applyFont="1" applyBorder="1" applyAlignment="1" applyProtection="1">
      <alignment horizontal="center" vertical="center" wrapText="1"/>
    </xf>
    <xf numFmtId="0" fontId="39" fillId="6" borderId="117" xfId="50" applyFont="1" applyFill="1" applyBorder="1" applyAlignment="1" applyProtection="1">
      <alignment horizontal="center" vertical="center"/>
    </xf>
    <xf numFmtId="0" fontId="37" fillId="0" borderId="118" xfId="50" applyFont="1" applyFill="1" applyBorder="1" applyAlignment="1" applyProtection="1">
      <alignment vertical="center" wrapText="1"/>
    </xf>
    <xf numFmtId="0" fontId="37" fillId="0" borderId="24" xfId="50" applyFont="1" applyFill="1" applyBorder="1" applyAlignment="1" applyProtection="1">
      <alignment vertical="center" wrapText="1"/>
    </xf>
    <xf numFmtId="0" fontId="37" fillId="0" borderId="119" xfId="50" applyFont="1" applyFill="1" applyBorder="1" applyAlignment="1" applyProtection="1">
      <alignment vertical="center" wrapText="1"/>
    </xf>
    <xf numFmtId="0" fontId="37" fillId="0" borderId="0" xfId="50" applyFont="1" applyBorder="1" applyAlignment="1" applyProtection="1">
      <alignment horizontal="center" vertical="center" wrapText="1"/>
    </xf>
    <xf numFmtId="0" fontId="37" fillId="0" borderId="120" xfId="50" applyFont="1" applyBorder="1" applyAlignment="1" applyProtection="1">
      <alignment horizontal="center" vertical="center" wrapText="1"/>
    </xf>
    <xf numFmtId="0" fontId="34" fillId="0" borderId="0" xfId="50" applyFont="1" applyProtection="1">
      <alignment vertical="center"/>
    </xf>
    <xf numFmtId="0" fontId="32" fillId="0" borderId="0" xfId="50" applyFont="1" applyFill="1" applyAlignment="1" applyProtection="1">
      <alignment vertical="center" textRotation="90"/>
    </xf>
    <xf numFmtId="0" fontId="17" fillId="0" borderId="121" xfId="50" applyFont="1" applyBorder="1" applyAlignment="1" applyProtection="1">
      <alignment horizontal="center" vertical="center" wrapText="1"/>
    </xf>
    <xf numFmtId="0" fontId="17" fillId="0" borderId="0" xfId="50" applyFont="1" applyBorder="1" applyAlignment="1" applyProtection="1">
      <alignment horizontal="center" vertical="center" wrapText="1"/>
    </xf>
    <xf numFmtId="0" fontId="17" fillId="0" borderId="120" xfId="50" applyFont="1" applyBorder="1" applyAlignment="1" applyProtection="1">
      <alignment horizontal="center" vertical="center" wrapText="1"/>
    </xf>
    <xf numFmtId="0" fontId="17" fillId="0" borderId="122" xfId="50" applyFont="1" applyBorder="1" applyAlignment="1" applyProtection="1">
      <alignment horizontal="center" vertical="center" wrapText="1"/>
    </xf>
    <xf numFmtId="0" fontId="17" fillId="0" borderId="8" xfId="50" applyFont="1" applyBorder="1" applyAlignment="1" applyProtection="1">
      <alignment horizontal="center" vertical="center" wrapText="1"/>
    </xf>
    <xf numFmtId="0" fontId="17" fillId="0" borderId="123" xfId="50" applyFont="1" applyBorder="1" applyAlignment="1" applyProtection="1">
      <alignment horizontal="center" vertical="center" wrapText="1"/>
    </xf>
    <xf numFmtId="0" fontId="32" fillId="6" borderId="117" xfId="50" applyFont="1" applyFill="1" applyBorder="1" applyAlignment="1" applyProtection="1">
      <alignment horizontal="center" vertical="center" wrapText="1"/>
    </xf>
    <xf numFmtId="0" fontId="32" fillId="0" borderId="124" xfId="50" applyFont="1" applyBorder="1" applyAlignment="1" applyProtection="1">
      <alignment horizontal="center" vertical="center" wrapText="1"/>
    </xf>
    <xf numFmtId="0" fontId="32" fillId="0" borderId="20" xfId="50" applyFont="1" applyBorder="1" applyAlignment="1" applyProtection="1">
      <alignment horizontal="center" vertical="center" wrapText="1"/>
    </xf>
    <xf numFmtId="0" fontId="32" fillId="0" borderId="125" xfId="50" applyFont="1" applyBorder="1" applyAlignment="1" applyProtection="1">
      <alignment horizontal="center" vertical="center" wrapText="1"/>
    </xf>
    <xf numFmtId="0" fontId="37" fillId="0" borderId="118" xfId="50" applyFont="1" applyFill="1" applyBorder="1" applyAlignment="1" applyProtection="1">
      <alignment horizontal="left" vertical="center" wrapText="1"/>
    </xf>
    <xf numFmtId="0" fontId="37" fillId="0" borderId="24" xfId="50" applyFont="1" applyFill="1" applyBorder="1" applyAlignment="1" applyProtection="1">
      <alignment horizontal="left" vertical="center" wrapText="1"/>
    </xf>
    <xf numFmtId="0" fontId="37" fillId="0" borderId="119" xfId="50" applyFont="1" applyFill="1" applyBorder="1" applyAlignment="1" applyProtection="1">
      <alignment horizontal="left" vertical="center" wrapText="1"/>
    </xf>
    <xf numFmtId="0" fontId="32" fillId="0" borderId="0" xfId="50" applyFont="1" applyAlignment="1" applyProtection="1">
      <alignment vertical="center" shrinkToFit="1"/>
    </xf>
    <xf numFmtId="0" fontId="17" fillId="0" borderId="126" xfId="50" applyFont="1" applyBorder="1" applyAlignment="1" applyProtection="1">
      <alignment horizontal="center" vertical="center" wrapText="1"/>
    </xf>
    <xf numFmtId="0" fontId="17" fillId="0" borderId="3" xfId="50" applyFont="1" applyBorder="1" applyAlignment="1" applyProtection="1">
      <alignment horizontal="center" vertical="center" wrapText="1"/>
    </xf>
    <xf numFmtId="0" fontId="17" fillId="0" borderId="127" xfId="50" applyFont="1" applyBorder="1" applyAlignment="1" applyProtection="1">
      <alignment horizontal="center" vertical="center" wrapText="1"/>
    </xf>
    <xf numFmtId="0" fontId="32" fillId="6" borderId="117" xfId="50" applyFont="1" applyFill="1" applyBorder="1" applyAlignment="1" applyProtection="1">
      <alignment horizontal="center" vertical="center" shrinkToFit="1"/>
    </xf>
    <xf numFmtId="0" fontId="11" fillId="0" borderId="0" xfId="50" applyFont="1" applyAlignment="1" applyProtection="1">
      <alignment vertical="center" shrinkToFit="1"/>
    </xf>
    <xf numFmtId="0" fontId="32" fillId="0" borderId="0" xfId="50" applyFont="1" applyFill="1" applyAlignment="1" applyProtection="1">
      <alignment vertical="center" wrapText="1"/>
    </xf>
    <xf numFmtId="0" fontId="37" fillId="0" borderId="132" xfId="50" applyFont="1" applyBorder="1" applyAlignment="1" applyProtection="1">
      <alignment horizontal="center" vertical="center" wrapText="1"/>
    </xf>
    <xf numFmtId="0" fontId="37" fillId="0" borderId="133" xfId="50" applyFont="1" applyBorder="1" applyAlignment="1" applyProtection="1">
      <alignment horizontal="center" vertical="center" wrapText="1"/>
    </xf>
    <xf numFmtId="0" fontId="37" fillId="0" borderId="29" xfId="50" applyFont="1" applyBorder="1" applyAlignment="1" applyProtection="1">
      <alignment horizontal="center" vertical="center"/>
    </xf>
    <xf numFmtId="0" fontId="37" fillId="0" borderId="24" xfId="50" applyFont="1" applyBorder="1" applyAlignment="1" applyProtection="1">
      <alignment horizontal="center" vertical="center"/>
    </xf>
    <xf numFmtId="0" fontId="17" fillId="0" borderId="134" xfId="50" applyFont="1" applyBorder="1" applyAlignment="1" applyProtection="1">
      <alignment horizontal="center" vertical="center" wrapText="1"/>
    </xf>
    <xf numFmtId="0" fontId="17" fillId="0" borderId="132" xfId="50" applyFont="1" applyBorder="1" applyAlignment="1" applyProtection="1">
      <alignment horizontal="center" vertical="center" wrapText="1"/>
    </xf>
    <xf numFmtId="0" fontId="17" fillId="0" borderId="133" xfId="50" applyFont="1" applyBorder="1" applyAlignment="1" applyProtection="1">
      <alignment horizontal="center" vertical="center" wrapText="1"/>
    </xf>
    <xf numFmtId="0" fontId="32" fillId="0" borderId="114" xfId="50" applyFont="1" applyBorder="1" applyAlignment="1" applyProtection="1">
      <alignment horizontal="center" vertical="center" wrapText="1"/>
    </xf>
    <xf numFmtId="0" fontId="32" fillId="0" borderId="112" xfId="50" applyFont="1" applyBorder="1" applyAlignment="1" applyProtection="1">
      <alignment horizontal="center" vertical="center" wrapText="1"/>
    </xf>
    <xf numFmtId="0" fontId="32" fillId="0" borderId="113" xfId="50" applyFont="1" applyBorder="1" applyAlignment="1" applyProtection="1">
      <alignment horizontal="center" vertical="center" wrapText="1"/>
    </xf>
    <xf numFmtId="0" fontId="11" fillId="0" borderId="137" xfId="50" applyFont="1" applyFill="1" applyBorder="1" applyAlignment="1" applyProtection="1">
      <alignment horizontal="center" vertical="center" wrapText="1"/>
    </xf>
    <xf numFmtId="0" fontId="11" fillId="0" borderId="138" xfId="50" applyFont="1" applyFill="1" applyBorder="1" applyAlignment="1" applyProtection="1">
      <alignment horizontal="center" vertical="center" wrapText="1"/>
    </xf>
    <xf numFmtId="0" fontId="40" fillId="0" borderId="139" xfId="50" applyFont="1" applyFill="1" applyBorder="1" applyAlignment="1" applyProtection="1">
      <alignment horizontal="center" vertical="center" wrapText="1"/>
    </xf>
    <xf numFmtId="0" fontId="11" fillId="0" borderId="140" xfId="50" applyFont="1" applyFill="1" applyBorder="1" applyAlignment="1" applyProtection="1">
      <alignment horizontal="center" vertical="center" wrapText="1"/>
    </xf>
    <xf numFmtId="0" fontId="40" fillId="0" borderId="141" xfId="50" applyFont="1" applyFill="1" applyBorder="1" applyAlignment="1" applyProtection="1">
      <alignment horizontal="center" vertical="center" wrapText="1"/>
    </xf>
    <xf numFmtId="0" fontId="40" fillId="6" borderId="117" xfId="50" applyFont="1" applyFill="1" applyBorder="1" applyAlignment="1" applyProtection="1">
      <alignment horizontal="center" vertical="center" wrapText="1"/>
    </xf>
    <xf numFmtId="0" fontId="32" fillId="0" borderId="121" xfId="50" applyFont="1" applyBorder="1" applyAlignment="1" applyProtection="1">
      <alignment horizontal="center" vertical="center" wrapText="1"/>
    </xf>
    <xf numFmtId="0" fontId="32" fillId="0" borderId="0" xfId="50" applyFont="1" applyBorder="1" applyAlignment="1" applyProtection="1">
      <alignment horizontal="center" vertical="center" wrapText="1"/>
    </xf>
    <xf numFmtId="0" fontId="32" fillId="0" borderId="120" xfId="50" applyFont="1" applyBorder="1" applyAlignment="1" applyProtection="1">
      <alignment horizontal="center" vertical="center" wrapText="1"/>
    </xf>
    <xf numFmtId="0" fontId="11" fillId="0" borderId="142" xfId="50" applyFont="1" applyFill="1" applyBorder="1" applyAlignment="1" applyProtection="1">
      <alignment horizontal="center" vertical="center" wrapText="1"/>
    </xf>
    <xf numFmtId="0" fontId="11" fillId="0" borderId="73" xfId="50" applyFont="1" applyFill="1" applyBorder="1" applyAlignment="1" applyProtection="1">
      <alignment horizontal="center" vertical="center" wrapText="1"/>
    </xf>
    <xf numFmtId="0" fontId="40" fillId="0" borderId="46" xfId="50" applyFont="1" applyFill="1" applyBorder="1" applyAlignment="1" applyProtection="1">
      <alignment horizontal="center" vertical="center" wrapText="1"/>
    </xf>
    <xf numFmtId="0" fontId="11" fillId="0" borderId="74" xfId="50" applyFont="1" applyFill="1" applyBorder="1" applyAlignment="1" applyProtection="1">
      <alignment horizontal="center" vertical="center" wrapText="1"/>
    </xf>
    <xf numFmtId="0" fontId="40" fillId="0" borderId="143" xfId="50" applyFont="1" applyFill="1" applyBorder="1" applyAlignment="1" applyProtection="1">
      <alignment horizontal="center" vertical="center" wrapText="1"/>
    </xf>
    <xf numFmtId="0" fontId="32" fillId="0" borderId="134" xfId="50" applyFont="1" applyBorder="1" applyAlignment="1" applyProtection="1">
      <alignment horizontal="center" vertical="center" wrapText="1"/>
    </xf>
    <xf numFmtId="0" fontId="32" fillId="0" borderId="132" xfId="50" applyFont="1" applyBorder="1" applyAlignment="1" applyProtection="1">
      <alignment horizontal="center" vertical="center" wrapText="1"/>
    </xf>
    <xf numFmtId="0" fontId="32" fillId="0" borderId="133" xfId="50" applyFont="1" applyBorder="1" applyAlignment="1" applyProtection="1">
      <alignment horizontal="center" vertical="center" wrapText="1"/>
    </xf>
    <xf numFmtId="0" fontId="11" fillId="0" borderId="144" xfId="50" applyFont="1" applyFill="1" applyBorder="1" applyAlignment="1" applyProtection="1">
      <alignment horizontal="center" vertical="center" wrapText="1"/>
    </xf>
    <xf numFmtId="0" fontId="11" fillId="0" borderId="145" xfId="50" applyFont="1" applyFill="1" applyBorder="1" applyAlignment="1" applyProtection="1">
      <alignment horizontal="center" vertical="center" wrapText="1"/>
    </xf>
    <xf numFmtId="0" fontId="40" fillId="0" borderId="146" xfId="50" applyFont="1" applyFill="1" applyBorder="1" applyAlignment="1" applyProtection="1">
      <alignment horizontal="center" vertical="center" wrapText="1"/>
    </xf>
    <xf numFmtId="0" fontId="11" fillId="0" borderId="147" xfId="50" applyFont="1" applyFill="1" applyBorder="1" applyAlignment="1" applyProtection="1">
      <alignment horizontal="center" vertical="center" wrapText="1"/>
    </xf>
    <xf numFmtId="0" fontId="40" fillId="0" borderId="148" xfId="50" applyFont="1" applyFill="1" applyBorder="1" applyAlignment="1" applyProtection="1">
      <alignment horizontal="center" vertical="center" wrapText="1"/>
    </xf>
    <xf numFmtId="0" fontId="37" fillId="0" borderId="149" xfId="50" applyFont="1" applyFill="1" applyBorder="1" applyAlignment="1" applyProtection="1">
      <alignment horizontal="left" vertical="center" wrapText="1"/>
    </xf>
    <xf numFmtId="0" fontId="37" fillId="0" borderId="150" xfId="50" applyFont="1" applyFill="1" applyBorder="1" applyAlignment="1" applyProtection="1">
      <alignment horizontal="left" vertical="center" wrapText="1"/>
    </xf>
    <xf numFmtId="0" fontId="37" fillId="0" borderId="151" xfId="50" applyFont="1" applyFill="1" applyBorder="1" applyAlignment="1" applyProtection="1">
      <alignment horizontal="left" vertical="center" wrapText="1"/>
    </xf>
    <xf numFmtId="0" fontId="37" fillId="0" borderId="136" xfId="50" applyFont="1" applyBorder="1" applyAlignment="1" applyProtection="1">
      <alignment horizontal="center" vertical="center"/>
    </xf>
    <xf numFmtId="0" fontId="37" fillId="0" borderId="150" xfId="50" applyFont="1" applyBorder="1" applyAlignment="1" applyProtection="1">
      <alignment horizontal="center" vertical="center"/>
    </xf>
    <xf numFmtId="0" fontId="17" fillId="0" borderId="110" xfId="50" applyFont="1" applyBorder="1" applyAlignment="1" applyProtection="1">
      <alignment horizontal="center" vertical="center"/>
    </xf>
    <xf numFmtId="0" fontId="37" fillId="0" borderId="152" xfId="50" applyFont="1" applyBorder="1" applyAlignment="1" applyProtection="1">
      <alignment horizontal="center" vertical="center"/>
    </xf>
    <xf numFmtId="0" fontId="37" fillId="0" borderId="153" xfId="50" applyNumberFormat="1" applyFont="1" applyFill="1" applyBorder="1" applyAlignment="1" applyProtection="1">
      <alignment horizontal="center" vertical="center" wrapText="1"/>
    </xf>
    <xf numFmtId="178" fontId="17" fillId="0" borderId="155" xfId="50" applyNumberFormat="1" applyFont="1" applyBorder="1" applyAlignment="1" applyProtection="1">
      <alignment horizontal="center" vertical="center" shrinkToFit="1"/>
    </xf>
    <xf numFmtId="178" fontId="17" fillId="0" borderId="156" xfId="50" applyNumberFormat="1" applyFont="1" applyBorder="1" applyAlignment="1" applyProtection="1">
      <alignment horizontal="center" vertical="center" shrinkToFit="1"/>
    </xf>
    <xf numFmtId="178" fontId="37" fillId="6" borderId="157" xfId="50" applyNumberFormat="1" applyFont="1" applyFill="1" applyBorder="1" applyAlignment="1" applyProtection="1">
      <alignment horizontal="center" vertical="center" shrinkToFit="1"/>
    </xf>
    <xf numFmtId="178" fontId="37" fillId="0" borderId="152" xfId="50" applyNumberFormat="1" applyFont="1" applyFill="1" applyBorder="1" applyAlignment="1" applyProtection="1">
      <alignment horizontal="center" vertical="center" shrinkToFit="1"/>
    </xf>
    <xf numFmtId="0" fontId="17" fillId="0" borderId="24" xfId="50" applyFont="1" applyBorder="1" applyAlignment="1" applyProtection="1">
      <alignment horizontal="center" vertical="center"/>
    </xf>
    <xf numFmtId="0" fontId="37" fillId="0" borderId="16" xfId="50" applyFont="1" applyBorder="1" applyAlignment="1" applyProtection="1">
      <alignment horizontal="center" vertical="center"/>
    </xf>
    <xf numFmtId="0" fontId="37" fillId="0" borderId="159" xfId="50" applyNumberFormat="1" applyFont="1" applyFill="1" applyBorder="1" applyAlignment="1" applyProtection="1">
      <alignment horizontal="center" vertical="center" wrapText="1"/>
    </xf>
    <xf numFmtId="178" fontId="17" fillId="0" borderId="60" xfId="50" applyNumberFormat="1" applyFont="1" applyBorder="1" applyAlignment="1" applyProtection="1">
      <alignment horizontal="center" vertical="center" shrinkToFit="1"/>
    </xf>
    <xf numFmtId="178" fontId="17" fillId="0" borderId="160" xfId="50" applyNumberFormat="1" applyFont="1" applyBorder="1" applyAlignment="1" applyProtection="1">
      <alignment horizontal="center" vertical="center" shrinkToFit="1"/>
    </xf>
    <xf numFmtId="178" fontId="37" fillId="6" borderId="124" xfId="50" applyNumberFormat="1" applyFont="1" applyFill="1" applyBorder="1" applyAlignment="1" applyProtection="1">
      <alignment horizontal="center" vertical="center" shrinkToFit="1"/>
    </xf>
    <xf numFmtId="178" fontId="37" fillId="0" borderId="16" xfId="50" applyNumberFormat="1" applyFont="1" applyFill="1" applyBorder="1" applyAlignment="1" applyProtection="1">
      <alignment horizontal="center" vertical="center" shrinkToFit="1"/>
    </xf>
    <xf numFmtId="0" fontId="17" fillId="0" borderId="150" xfId="50" applyFont="1" applyBorder="1" applyAlignment="1" applyProtection="1">
      <alignment horizontal="center" vertical="center"/>
    </xf>
    <xf numFmtId="0" fontId="37" fillId="0" borderId="162" xfId="50" applyFont="1" applyBorder="1" applyAlignment="1" applyProtection="1">
      <alignment horizontal="center" vertical="center"/>
    </xf>
    <xf numFmtId="0" fontId="37" fillId="0" borderId="163" xfId="50" applyNumberFormat="1" applyFont="1" applyFill="1" applyBorder="1" applyAlignment="1" applyProtection="1">
      <alignment horizontal="center" vertical="center" wrapText="1"/>
    </xf>
    <xf numFmtId="178" fontId="17" fillId="0" borderId="165" xfId="50" applyNumberFormat="1" applyFont="1" applyBorder="1" applyAlignment="1" applyProtection="1">
      <alignment horizontal="center" vertical="center" shrinkToFit="1"/>
    </xf>
    <xf numFmtId="178" fontId="17" fillId="0" borderId="166" xfId="50" applyNumberFormat="1" applyFont="1" applyBorder="1" applyAlignment="1" applyProtection="1">
      <alignment horizontal="center" vertical="center" shrinkToFit="1"/>
    </xf>
    <xf numFmtId="178" fontId="37" fillId="6" borderId="167" xfId="50" applyNumberFormat="1" applyFont="1" applyFill="1" applyBorder="1" applyAlignment="1" applyProtection="1">
      <alignment horizontal="center" vertical="center" shrinkToFit="1"/>
    </xf>
    <xf numFmtId="178" fontId="37" fillId="0" borderId="162" xfId="50" applyNumberFormat="1" applyFont="1" applyFill="1" applyBorder="1" applyAlignment="1" applyProtection="1">
      <alignment horizontal="center" vertical="center" shrinkToFit="1"/>
    </xf>
    <xf numFmtId="0" fontId="38" fillId="0" borderId="0" xfId="50" applyFont="1" applyFill="1" applyAlignment="1" applyProtection="1">
      <alignment vertical="center"/>
    </xf>
    <xf numFmtId="0" fontId="37" fillId="0" borderId="6" xfId="50" applyFont="1" applyBorder="1" applyAlignment="1" applyProtection="1">
      <alignment horizontal="center" vertical="center"/>
    </xf>
    <xf numFmtId="0" fontId="30" fillId="0" borderId="0" xfId="50" applyFont="1" applyAlignment="1" applyProtection="1">
      <alignment horizontal="left" vertical="center"/>
    </xf>
    <xf numFmtId="0" fontId="17" fillId="6" borderId="110" xfId="50" applyFont="1" applyFill="1" applyBorder="1" applyAlignment="1" applyProtection="1">
      <alignment horizontal="center" vertical="center"/>
    </xf>
    <xf numFmtId="0" fontId="17" fillId="6" borderId="24" xfId="50" applyFont="1" applyFill="1" applyBorder="1" applyAlignment="1" applyProtection="1">
      <alignment horizontal="center" vertical="center"/>
    </xf>
    <xf numFmtId="0" fontId="17" fillId="6" borderId="150" xfId="50" applyFont="1" applyFill="1" applyBorder="1" applyAlignment="1" applyProtection="1">
      <alignment horizontal="center" vertical="center"/>
    </xf>
    <xf numFmtId="0" fontId="37" fillId="0" borderId="0" xfId="50" applyFont="1" applyAlignment="1" applyProtection="1">
      <alignment horizontal="right" vertical="center"/>
    </xf>
    <xf numFmtId="0" fontId="30" fillId="0" borderId="0" xfId="50" applyFont="1" applyAlignment="1" applyProtection="1">
      <alignment horizontal="right" vertical="center"/>
    </xf>
    <xf numFmtId="0" fontId="12" fillId="6" borderId="114" xfId="50" applyFont="1" applyFill="1" applyBorder="1" applyAlignment="1" applyProtection="1">
      <alignment horizontal="center" vertical="center" wrapText="1"/>
    </xf>
    <xf numFmtId="0" fontId="12" fillId="6" borderId="112" xfId="50" applyFont="1" applyFill="1" applyBorder="1" applyAlignment="1" applyProtection="1">
      <alignment horizontal="center" vertical="center" wrapText="1"/>
    </xf>
    <xf numFmtId="0" fontId="12" fillId="6" borderId="113" xfId="50" applyFont="1" applyFill="1" applyBorder="1" applyAlignment="1" applyProtection="1">
      <alignment horizontal="center" vertical="center" wrapText="1"/>
    </xf>
    <xf numFmtId="1" fontId="17" fillId="6" borderId="169" xfId="50" applyNumberFormat="1" applyFont="1" applyFill="1" applyBorder="1" applyAlignment="1" applyProtection="1">
      <alignment horizontal="center" vertical="center" wrapText="1"/>
    </xf>
    <xf numFmtId="178" fontId="17" fillId="6" borderId="138" xfId="50" applyNumberFormat="1" applyFont="1" applyFill="1" applyBorder="1" applyAlignment="1" applyProtection="1">
      <alignment horizontal="center" vertical="center" wrapText="1"/>
    </xf>
    <xf numFmtId="178" fontId="17" fillId="6" borderId="139" xfId="50" applyNumberFormat="1" applyFont="1" applyFill="1" applyBorder="1" applyAlignment="1" applyProtection="1">
      <alignment horizontal="center" vertical="center" wrapText="1"/>
    </xf>
    <xf numFmtId="1" fontId="17" fillId="6" borderId="170" xfId="50" applyNumberFormat="1" applyFont="1" applyFill="1" applyBorder="1" applyAlignment="1" applyProtection="1">
      <alignment horizontal="center" vertical="center" wrapText="1"/>
    </xf>
    <xf numFmtId="1" fontId="32" fillId="6" borderId="117" xfId="50" applyNumberFormat="1" applyFont="1" applyFill="1" applyBorder="1" applyAlignment="1" applyProtection="1">
      <alignment horizontal="center" vertical="center" wrapText="1"/>
    </xf>
    <xf numFmtId="178" fontId="37" fillId="6" borderId="109" xfId="50" applyNumberFormat="1" applyFont="1" applyFill="1" applyBorder="1" applyAlignment="1" applyProtection="1">
      <alignment horizontal="center" vertical="center" wrapText="1"/>
    </xf>
    <xf numFmtId="178" fontId="37" fillId="6" borderId="116" xfId="50" applyNumberFormat="1" applyFont="1" applyFill="1" applyBorder="1" applyAlignment="1" applyProtection="1">
      <alignment horizontal="center" vertical="center" wrapText="1"/>
    </xf>
    <xf numFmtId="178" fontId="37" fillId="6" borderId="171" xfId="50" applyNumberFormat="1" applyFont="1" applyFill="1" applyBorder="1" applyAlignment="1" applyProtection="1">
      <alignment horizontal="center" vertical="center" wrapText="1"/>
    </xf>
    <xf numFmtId="178" fontId="37" fillId="6" borderId="172" xfId="50" applyNumberFormat="1" applyFont="1" applyFill="1" applyBorder="1" applyAlignment="1" applyProtection="1">
      <alignment horizontal="center" vertical="center" wrapText="1"/>
    </xf>
    <xf numFmtId="178" fontId="37" fillId="6" borderId="173" xfId="50" applyNumberFormat="1" applyFont="1" applyFill="1" applyBorder="1" applyAlignment="1" applyProtection="1">
      <alignment horizontal="center" vertical="center" wrapText="1"/>
    </xf>
    <xf numFmtId="0" fontId="12" fillId="6" borderId="122" xfId="50" applyFont="1" applyFill="1" applyBorder="1" applyAlignment="1" applyProtection="1">
      <alignment horizontal="center" vertical="center" wrapText="1"/>
    </xf>
    <xf numFmtId="0" fontId="12" fillId="6" borderId="8" xfId="50" applyFont="1" applyFill="1" applyBorder="1" applyAlignment="1" applyProtection="1">
      <alignment horizontal="center" vertical="center" wrapText="1"/>
    </xf>
    <xf numFmtId="0" fontId="12" fillId="6" borderId="123" xfId="50" applyFont="1" applyFill="1" applyBorder="1" applyAlignment="1" applyProtection="1">
      <alignment horizontal="center" vertical="center" wrapText="1"/>
    </xf>
    <xf numFmtId="1" fontId="17" fillId="6" borderId="174" xfId="50" applyNumberFormat="1" applyFont="1" applyFill="1" applyBorder="1" applyAlignment="1" applyProtection="1">
      <alignment horizontal="center" vertical="center" wrapText="1"/>
    </xf>
    <xf numFmtId="178" fontId="17" fillId="6" borderId="83" xfId="50" applyNumberFormat="1" applyFont="1" applyFill="1" applyBorder="1" applyAlignment="1" applyProtection="1">
      <alignment horizontal="center" vertical="center" wrapText="1"/>
    </xf>
    <xf numFmtId="178" fontId="17" fillId="6" borderId="55" xfId="50" applyNumberFormat="1" applyFont="1" applyFill="1" applyBorder="1" applyAlignment="1" applyProtection="1">
      <alignment horizontal="center" vertical="center" wrapText="1"/>
    </xf>
    <xf numFmtId="1" fontId="17" fillId="6" borderId="175" xfId="50" applyNumberFormat="1" applyFont="1" applyFill="1" applyBorder="1" applyAlignment="1" applyProtection="1">
      <alignment horizontal="center" vertical="center" wrapText="1"/>
    </xf>
    <xf numFmtId="178" fontId="37" fillId="6" borderId="130" xfId="50" applyNumberFormat="1" applyFont="1" applyFill="1" applyBorder="1" applyAlignment="1" applyProtection="1">
      <alignment horizontal="center" vertical="center" wrapText="1"/>
    </xf>
    <xf numFmtId="178" fontId="37" fillId="6" borderId="7" xfId="50" applyNumberFormat="1" applyFont="1" applyFill="1" applyBorder="1" applyAlignment="1" applyProtection="1">
      <alignment horizontal="center" vertical="center" wrapText="1"/>
    </xf>
    <xf numFmtId="178" fontId="37" fillId="6" borderId="176" xfId="50" applyNumberFormat="1" applyFont="1" applyFill="1" applyBorder="1" applyAlignment="1" applyProtection="1">
      <alignment horizontal="center" vertical="center" wrapText="1"/>
    </xf>
    <xf numFmtId="178" fontId="37" fillId="6" borderId="177" xfId="50" applyNumberFormat="1" applyFont="1" applyFill="1" applyBorder="1" applyAlignment="1" applyProtection="1">
      <alignment horizontal="center" vertical="center" wrapText="1"/>
    </xf>
    <xf numFmtId="178" fontId="37" fillId="6" borderId="178" xfId="50" applyNumberFormat="1" applyFont="1" applyFill="1" applyBorder="1" applyAlignment="1" applyProtection="1">
      <alignment horizontal="center" vertical="center" wrapText="1"/>
    </xf>
    <xf numFmtId="0" fontId="12" fillId="6" borderId="126" xfId="50" applyFont="1" applyFill="1" applyBorder="1" applyAlignment="1" applyProtection="1">
      <alignment horizontal="center" vertical="center" wrapText="1"/>
    </xf>
    <xf numFmtId="0" fontId="12" fillId="6" borderId="3" xfId="50" applyFont="1" applyFill="1" applyBorder="1" applyAlignment="1" applyProtection="1">
      <alignment horizontal="center" vertical="center" wrapText="1"/>
    </xf>
    <xf numFmtId="0" fontId="12" fillId="6" borderId="127" xfId="50" applyFont="1" applyFill="1" applyBorder="1" applyAlignment="1" applyProtection="1">
      <alignment horizontal="center" vertical="center" wrapText="1"/>
    </xf>
    <xf numFmtId="1" fontId="17" fillId="6" borderId="179" xfId="50" applyNumberFormat="1" applyFont="1" applyFill="1" applyBorder="1" applyAlignment="1" applyProtection="1">
      <alignment horizontal="center" vertical="center" wrapText="1"/>
    </xf>
    <xf numFmtId="178" fontId="17" fillId="6" borderId="70" xfId="50" applyNumberFormat="1" applyFont="1" applyFill="1" applyBorder="1" applyAlignment="1" applyProtection="1">
      <alignment horizontal="center" vertical="center" wrapText="1"/>
    </xf>
    <xf numFmtId="178" fontId="17" fillId="6" borderId="40" xfId="50" applyNumberFormat="1" applyFont="1" applyFill="1" applyBorder="1" applyAlignment="1" applyProtection="1">
      <alignment horizontal="center" vertical="center" wrapText="1"/>
    </xf>
    <xf numFmtId="1" fontId="17" fillId="6" borderId="180" xfId="50" applyNumberFormat="1" applyFont="1" applyFill="1" applyBorder="1" applyAlignment="1" applyProtection="1">
      <alignment horizontal="center" vertical="center" wrapText="1"/>
    </xf>
    <xf numFmtId="178" fontId="37" fillId="6" borderId="128" xfId="50" applyNumberFormat="1" applyFont="1" applyFill="1" applyBorder="1" applyAlignment="1" applyProtection="1">
      <alignment horizontal="center" vertical="center" wrapText="1"/>
    </xf>
    <xf numFmtId="178" fontId="37" fillId="6" borderId="2" xfId="50" applyNumberFormat="1" applyFont="1" applyFill="1" applyBorder="1" applyAlignment="1" applyProtection="1">
      <alignment horizontal="center" vertical="center" wrapText="1"/>
    </xf>
    <xf numFmtId="0" fontId="17" fillId="6" borderId="0" xfId="50" quotePrefix="1" applyFont="1" applyFill="1" applyBorder="1" applyAlignment="1" applyProtection="1">
      <alignment vertical="center"/>
    </xf>
    <xf numFmtId="0" fontId="12" fillId="6" borderId="134" xfId="50" applyFont="1" applyFill="1" applyBorder="1" applyAlignment="1" applyProtection="1">
      <alignment horizontal="center" vertical="center" wrapText="1"/>
    </xf>
    <xf numFmtId="0" fontId="12" fillId="6" borderId="132" xfId="50" applyFont="1" applyFill="1" applyBorder="1" applyAlignment="1" applyProtection="1">
      <alignment horizontal="center" vertical="center" wrapText="1"/>
    </xf>
    <xf numFmtId="0" fontId="12" fillId="6" borderId="133" xfId="50" applyFont="1" applyFill="1" applyBorder="1" applyAlignment="1" applyProtection="1">
      <alignment horizontal="center" vertical="center" wrapText="1"/>
    </xf>
    <xf numFmtId="1" fontId="17" fillId="6" borderId="181" xfId="50" applyNumberFormat="1" applyFont="1" applyFill="1" applyBorder="1" applyAlignment="1" applyProtection="1">
      <alignment horizontal="center" vertical="center" wrapText="1"/>
    </xf>
    <xf numFmtId="178" fontId="17" fillId="6" borderId="145" xfId="50" applyNumberFormat="1" applyFont="1" applyFill="1" applyBorder="1" applyAlignment="1" applyProtection="1">
      <alignment horizontal="center" vertical="center" wrapText="1"/>
    </xf>
    <xf numFmtId="178" fontId="17" fillId="6" borderId="146" xfId="50" applyNumberFormat="1" applyFont="1" applyFill="1" applyBorder="1" applyAlignment="1" applyProtection="1">
      <alignment horizontal="center" vertical="center" wrapText="1"/>
    </xf>
    <xf numFmtId="1" fontId="17" fillId="6" borderId="182" xfId="50" applyNumberFormat="1" applyFont="1" applyFill="1" applyBorder="1" applyAlignment="1" applyProtection="1">
      <alignment horizontal="center" vertical="center" wrapText="1"/>
    </xf>
    <xf numFmtId="178" fontId="37" fillId="6" borderId="149" xfId="50" applyNumberFormat="1" applyFont="1" applyFill="1" applyBorder="1" applyAlignment="1" applyProtection="1">
      <alignment horizontal="center" vertical="center" wrapText="1"/>
    </xf>
    <xf numFmtId="178" fontId="37" fillId="6" borderId="135" xfId="50" applyNumberFormat="1" applyFont="1" applyFill="1" applyBorder="1" applyAlignment="1" applyProtection="1">
      <alignment horizontal="center" vertical="center" wrapText="1"/>
    </xf>
    <xf numFmtId="178" fontId="37" fillId="6" borderId="183" xfId="50" applyNumberFormat="1" applyFont="1" applyFill="1" applyBorder="1" applyAlignment="1" applyProtection="1">
      <alignment horizontal="center" vertical="center" wrapText="1"/>
    </xf>
    <xf numFmtId="178" fontId="37" fillId="6" borderId="184" xfId="50" applyNumberFormat="1" applyFont="1" applyFill="1" applyBorder="1" applyAlignment="1" applyProtection="1">
      <alignment horizontal="center" vertical="center" wrapText="1"/>
    </xf>
    <xf numFmtId="178" fontId="37" fillId="6" borderId="185" xfId="50" applyNumberFormat="1" applyFont="1" applyFill="1" applyBorder="1" applyAlignment="1" applyProtection="1">
      <alignment horizontal="center" vertical="center" wrapText="1"/>
    </xf>
    <xf numFmtId="0" fontId="17" fillId="6" borderId="1" xfId="50" applyFont="1" applyFill="1" applyBorder="1" applyAlignment="1" applyProtection="1">
      <alignment horizontal="center" vertical="center"/>
    </xf>
    <xf numFmtId="0" fontId="37" fillId="0" borderId="114" xfId="50" applyFont="1" applyBorder="1" applyAlignment="1" applyProtection="1">
      <alignment horizontal="center" vertical="center" wrapText="1"/>
    </xf>
    <xf numFmtId="0" fontId="37" fillId="0" borderId="186" xfId="50" applyFont="1" applyBorder="1" applyAlignment="1" applyProtection="1">
      <alignment horizontal="center" vertical="center" wrapText="1"/>
    </xf>
    <xf numFmtId="0" fontId="37" fillId="0" borderId="172" xfId="50" applyFont="1" applyBorder="1" applyAlignment="1" applyProtection="1">
      <alignment horizontal="center" vertical="center" wrapText="1"/>
    </xf>
    <xf numFmtId="0" fontId="37" fillId="0" borderId="173" xfId="50" applyFont="1" applyBorder="1" applyAlignment="1" applyProtection="1">
      <alignment horizontal="center" vertical="center" wrapText="1"/>
    </xf>
    <xf numFmtId="0" fontId="17" fillId="6" borderId="6" xfId="50" applyFont="1" applyFill="1" applyBorder="1" applyAlignment="1" applyProtection="1">
      <alignment horizontal="center" vertical="center"/>
    </xf>
    <xf numFmtId="4" fontId="17" fillId="0" borderId="1" xfId="50" applyNumberFormat="1" applyFont="1" applyBorder="1" applyAlignment="1" applyProtection="1">
      <alignment horizontal="center" vertical="center"/>
    </xf>
    <xf numFmtId="0" fontId="37" fillId="0" borderId="121" xfId="50" applyFont="1" applyBorder="1" applyAlignment="1" applyProtection="1">
      <alignment horizontal="center" vertical="center" wrapText="1"/>
    </xf>
    <xf numFmtId="0" fontId="37" fillId="0" borderId="187" xfId="50" applyFont="1" applyBorder="1" applyAlignment="1" applyProtection="1">
      <alignment horizontal="center" vertical="center" wrapText="1"/>
    </xf>
    <xf numFmtId="0" fontId="37" fillId="0" borderId="177" xfId="50" applyFont="1" applyBorder="1" applyAlignment="1" applyProtection="1">
      <alignment horizontal="center" vertical="center" wrapText="1"/>
    </xf>
    <xf numFmtId="0" fontId="37" fillId="0" borderId="178" xfId="50" applyFont="1" applyBorder="1" applyAlignment="1" applyProtection="1">
      <alignment horizontal="center" vertical="center" wrapText="1"/>
    </xf>
    <xf numFmtId="4" fontId="17" fillId="0" borderId="6" xfId="50" applyNumberFormat="1" applyFont="1" applyBorder="1" applyAlignment="1" applyProtection="1">
      <alignment horizontal="center" vertical="center"/>
    </xf>
    <xf numFmtId="0" fontId="37" fillId="0" borderId="0" xfId="50" applyFont="1" applyAlignment="1" applyProtection="1"/>
    <xf numFmtId="0" fontId="37" fillId="0" borderId="0" xfId="50" applyFont="1" applyAlignment="1" applyProtection="1">
      <alignment horizontal="left"/>
    </xf>
    <xf numFmtId="0" fontId="34" fillId="0" borderId="0" xfId="50" applyFont="1" applyAlignment="1" applyProtection="1"/>
    <xf numFmtId="0" fontId="32" fillId="0" borderId="0" xfId="50" applyFont="1" applyAlignment="1" applyProtection="1">
      <alignment horizontal="right" vertical="center"/>
    </xf>
    <xf numFmtId="0" fontId="37" fillId="0" borderId="134" xfId="50" applyFont="1" applyBorder="1" applyAlignment="1" applyProtection="1">
      <alignment horizontal="center" vertical="center" wrapText="1"/>
    </xf>
    <xf numFmtId="0" fontId="32" fillId="6" borderId="188" xfId="50" applyFont="1" applyFill="1" applyBorder="1" applyAlignment="1" applyProtection="1">
      <alignment horizontal="center" vertical="center" wrapText="1"/>
    </xf>
    <xf numFmtId="0" fontId="37" fillId="0" borderId="189" xfId="50" applyFont="1" applyBorder="1" applyAlignment="1" applyProtection="1">
      <alignment horizontal="center" vertical="center" wrapText="1"/>
    </xf>
    <xf numFmtId="0" fontId="37" fillId="0" borderId="184" xfId="50" applyFont="1" applyBorder="1" applyAlignment="1" applyProtection="1">
      <alignment horizontal="center" vertical="center" wrapText="1"/>
    </xf>
    <xf numFmtId="0" fontId="37" fillId="0" borderId="185" xfId="50" applyFont="1" applyBorder="1" applyAlignment="1" applyProtection="1">
      <alignment horizontal="center" vertical="center" wrapText="1"/>
    </xf>
    <xf numFmtId="0" fontId="37" fillId="0" borderId="0" xfId="50" applyFont="1" applyFill="1" applyAlignment="1" applyProtection="1">
      <alignment vertical="center"/>
    </xf>
    <xf numFmtId="0" fontId="37" fillId="0" borderId="0" xfId="50" applyFont="1" applyFill="1" applyBorder="1" applyAlignment="1" applyProtection="1">
      <alignment vertical="center" wrapText="1"/>
    </xf>
    <xf numFmtId="0" fontId="37" fillId="0" borderId="0" xfId="50" applyFont="1" applyFill="1" applyBorder="1" applyAlignment="1" applyProtection="1">
      <alignment horizontal="justify" vertical="center" wrapText="1"/>
    </xf>
    <xf numFmtId="0" fontId="41" fillId="6" borderId="0" xfId="50" applyFont="1" applyFill="1">
      <alignment vertical="center"/>
    </xf>
    <xf numFmtId="0" fontId="45" fillId="6" borderId="0" xfId="50" applyFont="1" applyFill="1" applyBorder="1">
      <alignment vertical="center"/>
    </xf>
    <xf numFmtId="0" fontId="17" fillId="6" borderId="0" xfId="50" applyFont="1" applyFill="1" applyBorder="1">
      <alignment vertical="center"/>
    </xf>
    <xf numFmtId="0" fontId="17" fillId="6" borderId="16" xfId="50" applyFont="1" applyFill="1" applyBorder="1" applyAlignment="1">
      <alignment horizontal="center" vertical="center"/>
    </xf>
    <xf numFmtId="0" fontId="17" fillId="6" borderId="16" xfId="50" applyFont="1" applyFill="1" applyBorder="1">
      <alignment vertical="center"/>
    </xf>
    <xf numFmtId="0" fontId="41" fillId="6" borderId="190" xfId="50" applyFont="1" applyFill="1" applyBorder="1" applyAlignment="1">
      <alignment horizontal="center" vertical="center" shrinkToFit="1"/>
    </xf>
    <xf numFmtId="0" fontId="41" fillId="6" borderId="102" xfId="50" applyFont="1" applyFill="1" applyBorder="1" applyAlignment="1">
      <alignment horizontal="center" vertical="center"/>
    </xf>
    <xf numFmtId="0" fontId="41" fillId="6" borderId="103" xfId="50" applyFont="1" applyFill="1" applyBorder="1" applyAlignment="1">
      <alignment horizontal="center" vertical="center"/>
    </xf>
    <xf numFmtId="0" fontId="41" fillId="6" borderId="104" xfId="50" applyFont="1" applyFill="1" applyBorder="1" applyAlignment="1">
      <alignment horizontal="center" vertical="center"/>
    </xf>
    <xf numFmtId="0" fontId="17" fillId="6" borderId="16" xfId="50" applyFont="1" applyFill="1" applyBorder="1" applyAlignment="1">
      <alignment vertical="center" shrinkToFit="1"/>
    </xf>
    <xf numFmtId="0" fontId="46" fillId="6" borderId="191" xfId="50" applyFont="1" applyFill="1" applyBorder="1" applyAlignment="1">
      <alignment horizontal="center" vertical="center"/>
    </xf>
    <xf numFmtId="0" fontId="46" fillId="6" borderId="158" xfId="50" applyFont="1" applyFill="1" applyBorder="1">
      <alignment vertical="center"/>
    </xf>
    <xf numFmtId="0" fontId="46" fillId="6" borderId="152" xfId="50" applyFont="1" applyFill="1" applyBorder="1">
      <alignment vertical="center"/>
    </xf>
    <xf numFmtId="0" fontId="41" fillId="6" borderId="153" xfId="50" applyFont="1" applyFill="1" applyBorder="1">
      <alignment vertical="center"/>
    </xf>
    <xf numFmtId="0" fontId="46" fillId="6" borderId="192" xfId="50" applyFont="1" applyFill="1" applyBorder="1" applyAlignment="1">
      <alignment horizontal="center" vertical="center"/>
    </xf>
    <xf numFmtId="0" fontId="46" fillId="6" borderId="161" xfId="50" applyFont="1" applyFill="1" applyBorder="1" applyAlignment="1">
      <alignment vertical="center" shrinkToFit="1"/>
    </xf>
    <xf numFmtId="0" fontId="46" fillId="6" borderId="16" xfId="50" applyFont="1" applyFill="1" applyBorder="1" applyAlignment="1">
      <alignment vertical="center" shrinkToFit="1"/>
    </xf>
    <xf numFmtId="0" fontId="41" fillId="6" borderId="16" xfId="50" applyFont="1" applyFill="1" applyBorder="1" applyAlignment="1">
      <alignment vertical="center" shrinkToFit="1"/>
    </xf>
    <xf numFmtId="0" fontId="41" fillId="6" borderId="159" xfId="50" applyFont="1" applyFill="1" applyBorder="1" applyAlignment="1">
      <alignment vertical="center" shrinkToFit="1"/>
    </xf>
    <xf numFmtId="0" fontId="46" fillId="6" borderId="193" xfId="50" applyFont="1" applyFill="1" applyBorder="1" applyAlignment="1">
      <alignment horizontal="center" vertical="center"/>
    </xf>
    <xf numFmtId="0" fontId="46" fillId="6" borderId="128" xfId="50" applyFont="1" applyFill="1" applyBorder="1" applyAlignment="1">
      <alignment vertical="center" shrinkToFit="1"/>
    </xf>
    <xf numFmtId="0" fontId="46" fillId="6" borderId="1" xfId="50" applyFont="1" applyFill="1" applyBorder="1" applyAlignment="1">
      <alignment vertical="center" shrinkToFit="1"/>
    </xf>
    <xf numFmtId="0" fontId="41" fillId="6" borderId="192" xfId="50" applyFont="1" applyFill="1" applyBorder="1" applyAlignment="1">
      <alignment horizontal="center" vertical="center"/>
    </xf>
    <xf numFmtId="0" fontId="41" fillId="6" borderId="161" xfId="50" applyFont="1" applyFill="1" applyBorder="1">
      <alignment vertical="center"/>
    </xf>
    <xf numFmtId="0" fontId="46" fillId="6" borderId="16" xfId="50" applyFont="1" applyFill="1" applyBorder="1">
      <alignment vertical="center"/>
    </xf>
    <xf numFmtId="0" fontId="41" fillId="6" borderId="16" xfId="50" applyFont="1" applyFill="1" applyBorder="1">
      <alignment vertical="center"/>
    </xf>
    <xf numFmtId="0" fontId="41" fillId="6" borderId="159" xfId="50" applyFont="1" applyFill="1" applyBorder="1">
      <alignment vertical="center"/>
    </xf>
    <xf numFmtId="0" fontId="41" fillId="6" borderId="194" xfId="50" applyFont="1" applyFill="1" applyBorder="1" applyAlignment="1">
      <alignment horizontal="center" vertical="center"/>
    </xf>
    <xf numFmtId="0" fontId="41" fillId="6" borderId="168" xfId="50" applyFont="1" applyFill="1" applyBorder="1">
      <alignment vertical="center"/>
    </xf>
    <xf numFmtId="0" fontId="46" fillId="6" borderId="162" xfId="50" applyFont="1" applyFill="1" applyBorder="1">
      <alignment vertical="center"/>
    </xf>
    <xf numFmtId="0" fontId="41" fillId="6" borderId="162" xfId="50" applyFont="1" applyFill="1" applyBorder="1">
      <alignment vertical="center"/>
    </xf>
    <xf numFmtId="0" fontId="41" fillId="6" borderId="163" xfId="50" applyFont="1" applyFill="1" applyBorder="1">
      <alignment vertical="center"/>
    </xf>
    <xf numFmtId="0" fontId="4" fillId="0" borderId="0" xfId="31" applyFont="1">
      <alignment vertical="center"/>
    </xf>
    <xf numFmtId="0" fontId="47" fillId="0" borderId="0" xfId="33" applyFont="1" applyAlignment="1">
      <alignment vertical="center"/>
    </xf>
    <xf numFmtId="0" fontId="48" fillId="0" borderId="0" xfId="33" applyFont="1" applyAlignment="1">
      <alignment vertical="center"/>
    </xf>
    <xf numFmtId="0" fontId="48" fillId="0" borderId="2" xfId="33" applyFont="1" applyBorder="1" applyAlignment="1">
      <alignment horizontal="center" vertical="center"/>
    </xf>
    <xf numFmtId="0" fontId="48" fillId="0" borderId="3" xfId="33" applyFont="1" applyBorder="1" applyAlignment="1">
      <alignment horizontal="center" vertical="center"/>
    </xf>
    <xf numFmtId="0" fontId="48" fillId="0" borderId="5" xfId="33" applyFont="1" applyBorder="1" applyAlignment="1">
      <alignment horizontal="center" vertical="center"/>
    </xf>
    <xf numFmtId="0" fontId="6" fillId="0" borderId="195" xfId="33" applyFont="1" applyBorder="1" applyAlignment="1">
      <alignment horizontal="left" vertical="center" shrinkToFit="1"/>
    </xf>
    <xf numFmtId="0" fontId="6" fillId="0" borderId="23" xfId="33" applyFont="1" applyBorder="1" applyAlignment="1">
      <alignment horizontal="left" vertical="center" shrinkToFit="1"/>
    </xf>
    <xf numFmtId="0" fontId="6" fillId="0" borderId="22" xfId="33" applyFont="1" applyBorder="1" applyAlignment="1">
      <alignment horizontal="left" vertical="center" shrinkToFit="1"/>
    </xf>
    <xf numFmtId="0" fontId="6" fillId="0" borderId="196" xfId="33" applyFont="1" applyBorder="1" applyAlignment="1">
      <alignment horizontal="left" vertical="center" shrinkToFit="1"/>
    </xf>
    <xf numFmtId="0" fontId="4" fillId="0" borderId="197" xfId="31" applyFont="1" applyFill="1" applyBorder="1" applyAlignment="1">
      <alignment horizontal="center" vertical="center"/>
    </xf>
    <xf numFmtId="0" fontId="48" fillId="0" borderId="2" xfId="33" applyFont="1" applyBorder="1" applyAlignment="1">
      <alignment horizontal="center" vertical="center" wrapText="1"/>
    </xf>
    <xf numFmtId="0" fontId="48" fillId="0" borderId="5" xfId="33" applyFont="1" applyBorder="1" applyAlignment="1">
      <alignment vertical="center"/>
    </xf>
    <xf numFmtId="0" fontId="49" fillId="0" borderId="0" xfId="33" applyFont="1" applyAlignment="1">
      <alignment horizontal="left" vertical="center"/>
    </xf>
    <xf numFmtId="0" fontId="48" fillId="0" borderId="0" xfId="33" applyFont="1"/>
    <xf numFmtId="0" fontId="49" fillId="0" borderId="0" xfId="33" applyFont="1" applyAlignment="1">
      <alignment vertical="center"/>
    </xf>
    <xf numFmtId="0" fontId="49" fillId="0" borderId="34" xfId="33" applyFont="1" applyBorder="1" applyAlignment="1">
      <alignment horizontal="center" vertical="center" wrapText="1"/>
    </xf>
    <xf numFmtId="0" fontId="49" fillId="0" borderId="20" xfId="33" applyFont="1" applyBorder="1" applyAlignment="1">
      <alignment horizontal="center" vertical="center" wrapText="1"/>
    </xf>
    <xf numFmtId="0" fontId="49" fillId="0" borderId="21" xfId="33" applyFont="1" applyBorder="1" applyAlignment="1">
      <alignment horizontal="center" vertical="center" wrapText="1"/>
    </xf>
    <xf numFmtId="0" fontId="50" fillId="0" borderId="198" xfId="33" applyFont="1" applyBorder="1" applyAlignment="1">
      <alignment horizontal="center" vertical="center"/>
    </xf>
    <xf numFmtId="0" fontId="50" fillId="0" borderId="18" xfId="33" applyFont="1" applyBorder="1" applyAlignment="1">
      <alignment horizontal="center" vertical="center"/>
    </xf>
    <xf numFmtId="0" fontId="50" fillId="0" borderId="17" xfId="33" applyFont="1" applyBorder="1" applyAlignment="1">
      <alignment horizontal="center" vertical="center"/>
    </xf>
    <xf numFmtId="0" fontId="50" fillId="0" borderId="19" xfId="33" applyFont="1" applyBorder="1" applyAlignment="1">
      <alignment horizontal="center" vertical="center"/>
    </xf>
    <xf numFmtId="0" fontId="4" fillId="0" borderId="199" xfId="31" applyFont="1" applyFill="1" applyBorder="1" applyAlignment="1">
      <alignment horizontal="center" vertical="center"/>
    </xf>
    <xf numFmtId="0" fontId="48" fillId="0" borderId="7" xfId="33" applyFont="1" applyBorder="1" applyAlignment="1">
      <alignment horizontal="center" vertical="center"/>
    </xf>
    <xf numFmtId="0" fontId="48" fillId="0" borderId="8" xfId="33" applyFont="1" applyBorder="1" applyAlignment="1">
      <alignment horizontal="center" vertical="center"/>
    </xf>
    <xf numFmtId="0" fontId="48" fillId="0" borderId="33" xfId="33" applyFont="1" applyBorder="1" applyAlignment="1">
      <alignment horizontal="center" vertical="center"/>
    </xf>
    <xf numFmtId="0" fontId="48" fillId="0" borderId="29" xfId="33" applyFont="1" applyBorder="1" applyAlignment="1">
      <alignment vertical="center"/>
    </xf>
    <xf numFmtId="0" fontId="6" fillId="0" borderId="0" xfId="33" applyFont="1"/>
    <xf numFmtId="0" fontId="48" fillId="0" borderId="34" xfId="33" applyFont="1" applyBorder="1" applyAlignment="1">
      <alignment horizontal="center" vertical="center"/>
    </xf>
    <xf numFmtId="0" fontId="48" fillId="0" borderId="20" xfId="33" applyFont="1" applyBorder="1" applyAlignment="1">
      <alignment horizontal="center" vertical="center"/>
    </xf>
    <xf numFmtId="0" fontId="48" fillId="0" borderId="21" xfId="33" applyFont="1" applyBorder="1" applyAlignment="1">
      <alignment vertical="center"/>
    </xf>
    <xf numFmtId="0" fontId="50" fillId="0" borderId="30" xfId="33" applyFont="1" applyBorder="1" applyAlignment="1">
      <alignment horizontal="left" vertical="center" shrinkToFit="1"/>
    </xf>
    <xf numFmtId="0" fontId="50" fillId="0" borderId="11" xfId="33" applyFont="1" applyBorder="1" applyAlignment="1">
      <alignment horizontal="left" vertical="center" shrinkToFit="1"/>
    </xf>
    <xf numFmtId="0" fontId="50" fillId="0" borderId="31" xfId="33" applyFont="1" applyBorder="1" applyAlignment="1">
      <alignment horizontal="left" vertical="center" shrinkToFit="1"/>
    </xf>
    <xf numFmtId="0" fontId="50" fillId="0" borderId="10" xfId="33" applyFont="1" applyBorder="1" applyAlignment="1">
      <alignment horizontal="left" vertical="center" shrinkToFit="1"/>
    </xf>
    <xf numFmtId="0" fontId="4" fillId="0" borderId="200" xfId="31" applyFont="1" applyFill="1" applyBorder="1" applyAlignment="1">
      <alignment horizontal="center" vertical="center"/>
    </xf>
    <xf numFmtId="0" fontId="48" fillId="0" borderId="198" xfId="33" applyFont="1" applyBorder="1" applyAlignment="1">
      <alignment vertical="center"/>
    </xf>
    <xf numFmtId="0" fontId="48" fillId="0" borderId="17" xfId="33" applyFont="1" applyBorder="1" applyAlignment="1">
      <alignment vertical="center" wrapText="1"/>
    </xf>
    <xf numFmtId="0" fontId="48" fillId="0" borderId="17" xfId="33" applyFont="1" applyBorder="1" applyAlignment="1">
      <alignment vertical="center"/>
    </xf>
    <xf numFmtId="0" fontId="48" fillId="0" borderId="201" xfId="33" applyFont="1" applyBorder="1" applyAlignment="1">
      <alignment vertical="center"/>
    </xf>
    <xf numFmtId="0" fontId="48" fillId="0" borderId="198" xfId="33" applyFont="1" applyBorder="1" applyAlignment="1">
      <alignment horizontal="center" vertical="center"/>
    </xf>
    <xf numFmtId="0" fontId="48" fillId="0" borderId="202" xfId="33" applyFont="1" applyBorder="1" applyAlignment="1">
      <alignment horizontal="center" vertical="center" shrinkToFit="1"/>
    </xf>
    <xf numFmtId="0" fontId="48" fillId="0" borderId="203" xfId="33" applyFont="1" applyBorder="1" applyAlignment="1">
      <alignment horizontal="center" vertical="center"/>
    </xf>
    <xf numFmtId="0" fontId="47" fillId="9" borderId="204" xfId="33" applyFont="1" applyFill="1" applyBorder="1" applyAlignment="1">
      <alignment horizontal="center" vertical="center"/>
    </xf>
    <xf numFmtId="0" fontId="47" fillId="9" borderId="202" xfId="33" applyFont="1" applyFill="1" applyBorder="1" applyAlignment="1">
      <alignment horizontal="center" vertical="center"/>
    </xf>
    <xf numFmtId="0" fontId="47" fillId="9" borderId="205" xfId="33" applyFont="1" applyFill="1" applyBorder="1" applyAlignment="1">
      <alignment horizontal="center" vertical="center"/>
    </xf>
    <xf numFmtId="0" fontId="47" fillId="9" borderId="206" xfId="33" applyFont="1" applyFill="1" applyBorder="1" applyAlignment="1">
      <alignment horizontal="center" vertical="center"/>
    </xf>
    <xf numFmtId="0" fontId="47" fillId="9" borderId="207" xfId="33" applyFont="1" applyFill="1" applyBorder="1" applyAlignment="1">
      <alignment horizontal="center" vertical="center"/>
    </xf>
    <xf numFmtId="0" fontId="50" fillId="0" borderId="208" xfId="33" applyFont="1" applyFill="1" applyBorder="1" applyAlignment="1">
      <alignment horizontal="center" vertical="center"/>
    </xf>
    <xf numFmtId="49" fontId="50" fillId="0" borderId="202" xfId="33" applyNumberFormat="1" applyFont="1" applyBorder="1" applyAlignment="1">
      <alignment horizontal="center" vertical="center"/>
    </xf>
    <xf numFmtId="49" fontId="50" fillId="0" borderId="205" xfId="33" applyNumberFormat="1" applyFont="1" applyBorder="1" applyAlignment="1">
      <alignment horizontal="center" vertical="center"/>
    </xf>
    <xf numFmtId="0" fontId="50" fillId="0" borderId="209" xfId="33" applyFont="1" applyBorder="1" applyAlignment="1">
      <alignment horizontal="center" vertical="center"/>
    </xf>
    <xf numFmtId="0" fontId="50" fillId="0" borderId="203" xfId="33" applyFont="1" applyBorder="1" applyAlignment="1">
      <alignment horizontal="center" vertical="center"/>
    </xf>
    <xf numFmtId="0" fontId="48" fillId="0" borderId="29" xfId="33" applyFont="1" applyBorder="1" applyAlignment="1">
      <alignment vertical="center" wrapText="1"/>
    </xf>
    <xf numFmtId="0" fontId="48" fillId="0" borderId="0" xfId="33" applyFont="1" applyBorder="1" applyAlignment="1">
      <alignment vertical="center" wrapText="1"/>
    </xf>
    <xf numFmtId="0" fontId="6" fillId="0" borderId="0" xfId="33" applyFont="1" applyAlignment="1">
      <alignment vertical="center"/>
    </xf>
    <xf numFmtId="0" fontId="48" fillId="0" borderId="210" xfId="33" applyFont="1" applyBorder="1" applyAlignment="1">
      <alignment horizontal="center" vertical="center" shrinkToFit="1"/>
    </xf>
    <xf numFmtId="0" fontId="48" fillId="0" borderId="211" xfId="33" applyFont="1" applyBorder="1" applyAlignment="1">
      <alignment horizontal="center" vertical="center"/>
    </xf>
    <xf numFmtId="0" fontId="47" fillId="9" borderId="212" xfId="33" applyFont="1" applyFill="1" applyBorder="1" applyAlignment="1">
      <alignment horizontal="center" vertical="center"/>
    </xf>
    <xf numFmtId="0" fontId="47" fillId="9" borderId="210" xfId="33" applyFont="1" applyFill="1" applyBorder="1" applyAlignment="1">
      <alignment horizontal="center" vertical="center"/>
    </xf>
    <xf numFmtId="0" fontId="47" fillId="9" borderId="213" xfId="33" applyFont="1" applyFill="1" applyBorder="1" applyAlignment="1">
      <alignment horizontal="center" vertical="center"/>
    </xf>
    <xf numFmtId="0" fontId="47" fillId="9" borderId="214" xfId="33" applyFont="1" applyFill="1" applyBorder="1" applyAlignment="1">
      <alignment horizontal="center" vertical="center"/>
    </xf>
    <xf numFmtId="0" fontId="50" fillId="0" borderId="215" xfId="33" applyFont="1" applyFill="1" applyBorder="1" applyAlignment="1">
      <alignment horizontal="center" vertical="center"/>
    </xf>
    <xf numFmtId="49" fontId="50" fillId="0" borderId="210" xfId="33" applyNumberFormat="1" applyFont="1" applyBorder="1" applyAlignment="1">
      <alignment horizontal="center" vertical="center"/>
    </xf>
    <xf numFmtId="49" fontId="50" fillId="0" borderId="213" xfId="33" applyNumberFormat="1" applyFont="1" applyBorder="1" applyAlignment="1">
      <alignment horizontal="center" vertical="center"/>
    </xf>
    <xf numFmtId="0" fontId="50" fillId="0" borderId="216" xfId="33" applyFont="1" applyBorder="1" applyAlignment="1">
      <alignment horizontal="center" vertical="center"/>
    </xf>
    <xf numFmtId="0" fontId="50" fillId="0" borderId="211" xfId="33" applyFont="1" applyBorder="1" applyAlignment="1">
      <alignment horizontal="center" vertical="center"/>
    </xf>
    <xf numFmtId="0" fontId="4" fillId="0" borderId="0" xfId="37" applyFont="1"/>
    <xf numFmtId="0" fontId="48" fillId="0" borderId="213" xfId="33" applyFont="1" applyBorder="1" applyAlignment="1">
      <alignment horizontal="center" vertical="center" shrinkToFit="1"/>
    </xf>
    <xf numFmtId="0" fontId="48" fillId="0" borderId="217" xfId="33" applyFont="1" applyBorder="1" applyAlignment="1">
      <alignment horizontal="center" vertical="center" shrinkToFit="1"/>
    </xf>
    <xf numFmtId="0" fontId="48" fillId="0" borderId="218" xfId="33" applyFont="1" applyBorder="1" applyAlignment="1">
      <alignment horizontal="center" vertical="center" shrinkToFit="1"/>
    </xf>
    <xf numFmtId="0" fontId="48" fillId="0" borderId="219" xfId="33" applyFont="1" applyBorder="1" applyAlignment="1">
      <alignment horizontal="center" vertical="center"/>
    </xf>
    <xf numFmtId="0" fontId="47" fillId="9" borderId="30" xfId="33" applyFont="1" applyFill="1" applyBorder="1" applyAlignment="1">
      <alignment horizontal="center" vertical="center"/>
    </xf>
    <xf numFmtId="0" fontId="47" fillId="9" borderId="11" xfId="33" applyFont="1" applyFill="1" applyBorder="1" applyAlignment="1">
      <alignment horizontal="center" vertical="center"/>
    </xf>
    <xf numFmtId="0" fontId="47" fillId="9" borderId="220" xfId="33" applyFont="1" applyFill="1" applyBorder="1" applyAlignment="1">
      <alignment horizontal="center" vertical="center"/>
    </xf>
    <xf numFmtId="0" fontId="47" fillId="9" borderId="31" xfId="33" applyFont="1" applyFill="1" applyBorder="1" applyAlignment="1">
      <alignment horizontal="center" vertical="center"/>
    </xf>
    <xf numFmtId="0" fontId="47" fillId="9" borderId="221" xfId="33" applyFont="1" applyFill="1" applyBorder="1" applyAlignment="1">
      <alignment horizontal="center" vertical="center"/>
    </xf>
    <xf numFmtId="0" fontId="50" fillId="0" borderId="33" xfId="33" applyFont="1" applyFill="1" applyBorder="1" applyAlignment="1">
      <alignment horizontal="center" vertical="center"/>
    </xf>
    <xf numFmtId="49" fontId="50" fillId="0" borderId="11" xfId="33" applyNumberFormat="1" applyFont="1" applyBorder="1" applyAlignment="1">
      <alignment horizontal="center" vertical="center"/>
    </xf>
    <xf numFmtId="49" fontId="50" fillId="0" borderId="31" xfId="33" applyNumberFormat="1" applyFont="1" applyBorder="1" applyAlignment="1">
      <alignment horizontal="center" vertical="center"/>
    </xf>
    <xf numFmtId="0" fontId="50" fillId="0" borderId="10" xfId="33" applyFont="1" applyBorder="1" applyAlignment="1">
      <alignment horizontal="center" vertical="center"/>
    </xf>
    <xf numFmtId="0" fontId="50" fillId="0" borderId="222" xfId="33" applyFont="1" applyBorder="1" applyAlignment="1">
      <alignment horizontal="center" vertical="center"/>
    </xf>
    <xf numFmtId="0" fontId="48" fillId="0" borderId="16" xfId="33" applyFont="1" applyBorder="1" applyAlignment="1">
      <alignment horizontal="center" vertical="center"/>
    </xf>
    <xf numFmtId="0" fontId="50" fillId="0" borderId="223" xfId="33" applyFont="1" applyFill="1" applyBorder="1" applyAlignment="1">
      <alignment horizontal="center" vertical="center"/>
    </xf>
    <xf numFmtId="0" fontId="50" fillId="0" borderId="224" xfId="33" applyFont="1" applyFill="1" applyBorder="1" applyAlignment="1">
      <alignment horizontal="center" vertical="center"/>
    </xf>
    <xf numFmtId="0" fontId="48" fillId="0" borderId="195" xfId="33" applyFont="1" applyBorder="1" applyAlignment="1">
      <alignment horizontal="center" vertical="center"/>
    </xf>
    <xf numFmtId="0" fontId="48" fillId="0" borderId="225" xfId="33" applyFont="1" applyBorder="1" applyAlignment="1">
      <alignment horizontal="center" vertical="center" shrinkToFit="1"/>
    </xf>
    <xf numFmtId="0" fontId="47" fillId="9" borderId="25" xfId="33" applyFont="1" applyFill="1" applyBorder="1" applyAlignment="1">
      <alignment horizontal="center" vertical="center"/>
    </xf>
    <xf numFmtId="0" fontId="47" fillId="9" borderId="27" xfId="33" applyFont="1" applyFill="1" applyBorder="1" applyAlignment="1">
      <alignment horizontal="center" vertical="center"/>
    </xf>
    <xf numFmtId="0" fontId="47" fillId="9" borderId="225" xfId="33" applyFont="1" applyFill="1" applyBorder="1" applyAlignment="1">
      <alignment horizontal="center" vertical="center"/>
    </xf>
    <xf numFmtId="0" fontId="47" fillId="9" borderId="26" xfId="33" applyFont="1" applyFill="1" applyBorder="1" applyAlignment="1">
      <alignment horizontal="center" vertical="center"/>
    </xf>
    <xf numFmtId="0" fontId="47" fillId="9" borderId="226" xfId="33" applyFont="1" applyFill="1" applyBorder="1" applyAlignment="1">
      <alignment horizontal="center" vertical="center"/>
    </xf>
    <xf numFmtId="0" fontId="47" fillId="9" borderId="227" xfId="33" applyFont="1" applyFill="1" applyBorder="1" applyAlignment="1">
      <alignment horizontal="center" vertical="center"/>
    </xf>
    <xf numFmtId="0" fontId="50" fillId="0" borderId="199" xfId="33" applyFont="1" applyFill="1" applyBorder="1" applyAlignment="1">
      <alignment horizontal="center" vertical="center"/>
    </xf>
    <xf numFmtId="49" fontId="50" fillId="0" borderId="228" xfId="33" applyNumberFormat="1" applyFont="1" applyBorder="1" applyAlignment="1">
      <alignment horizontal="center" vertical="center"/>
    </xf>
    <xf numFmtId="49" fontId="50" fillId="0" borderId="229" xfId="33" applyNumberFormat="1" applyFont="1" applyBorder="1" applyAlignment="1">
      <alignment horizontal="center" vertical="center"/>
    </xf>
    <xf numFmtId="0" fontId="50" fillId="0" borderId="230" xfId="33" applyFont="1" applyBorder="1" applyAlignment="1">
      <alignment horizontal="center" vertical="center"/>
    </xf>
    <xf numFmtId="0" fontId="50" fillId="0" borderId="231" xfId="33" applyFont="1" applyBorder="1" applyAlignment="1">
      <alignment horizontal="center" vertical="center"/>
    </xf>
    <xf numFmtId="0" fontId="48" fillId="0" borderId="232" xfId="33" applyFont="1" applyBorder="1" applyAlignment="1">
      <alignment horizontal="center" vertical="center"/>
    </xf>
    <xf numFmtId="0" fontId="49" fillId="0" borderId="233" xfId="33" applyFont="1" applyBorder="1" applyAlignment="1">
      <alignment horizontal="center" vertical="center"/>
    </xf>
    <xf numFmtId="0" fontId="49" fillId="0" borderId="234" xfId="33" applyFont="1" applyBorder="1" applyAlignment="1">
      <alignment horizontal="center" vertical="center"/>
    </xf>
    <xf numFmtId="0" fontId="50" fillId="0" borderId="235" xfId="33" applyFont="1" applyBorder="1" applyAlignment="1">
      <alignment horizontal="right" vertical="center"/>
    </xf>
    <xf numFmtId="0" fontId="50" fillId="0" borderId="236" xfId="33" applyFont="1" applyBorder="1" applyAlignment="1">
      <alignment horizontal="right" vertical="center"/>
    </xf>
    <xf numFmtId="0" fontId="50" fillId="0" borderId="237" xfId="33" applyFont="1" applyBorder="1" applyAlignment="1">
      <alignment horizontal="right" vertical="center"/>
    </xf>
    <xf numFmtId="38" fontId="50" fillId="0" borderId="238" xfId="9" applyFont="1" applyBorder="1" applyAlignment="1">
      <alignment horizontal="right" vertical="center"/>
    </xf>
    <xf numFmtId="0" fontId="51" fillId="0" borderId="0" xfId="31" applyFont="1">
      <alignment vertical="center"/>
    </xf>
    <xf numFmtId="0" fontId="48" fillId="0" borderId="0" xfId="33" applyFont="1" applyBorder="1" applyAlignment="1">
      <alignment horizontal="left" vertical="center"/>
    </xf>
    <xf numFmtId="0" fontId="52" fillId="0" borderId="239" xfId="33" applyFont="1" applyBorder="1" applyAlignment="1">
      <alignment horizontal="center" vertical="center"/>
    </xf>
    <xf numFmtId="0" fontId="4" fillId="0" borderId="240" xfId="31" applyBorder="1">
      <alignment vertical="center"/>
    </xf>
    <xf numFmtId="0" fontId="53" fillId="0" borderId="29" xfId="33" applyFont="1" applyBorder="1" applyAlignment="1">
      <alignment vertical="center" wrapText="1"/>
    </xf>
    <xf numFmtId="0" fontId="53" fillId="0" borderId="0" xfId="33" applyFont="1" applyBorder="1" applyAlignment="1">
      <alignment vertical="center" wrapText="1"/>
    </xf>
    <xf numFmtId="0" fontId="48" fillId="0" borderId="25" xfId="33" applyFont="1" applyBorder="1" applyAlignment="1">
      <alignment horizontal="center" vertical="center"/>
    </xf>
    <xf numFmtId="0" fontId="49" fillId="0" borderId="3" xfId="33" applyFont="1" applyBorder="1" applyAlignment="1">
      <alignment horizontal="center" vertical="center"/>
    </xf>
    <xf numFmtId="0" fontId="49" fillId="0" borderId="5" xfId="33" applyFont="1" applyBorder="1" applyAlignment="1">
      <alignment horizontal="center" vertical="center"/>
    </xf>
    <xf numFmtId="0" fontId="50" fillId="0" borderId="198" xfId="33" applyFont="1" applyBorder="1" applyAlignment="1">
      <alignment horizontal="right" vertical="center"/>
    </xf>
    <xf numFmtId="0" fontId="50" fillId="0" borderId="17" xfId="33" applyFont="1" applyBorder="1" applyAlignment="1">
      <alignment horizontal="right" vertical="center"/>
    </xf>
    <xf numFmtId="0" fontId="54" fillId="0" borderId="197" xfId="33" applyFont="1" applyBorder="1" applyAlignment="1">
      <alignment horizontal="right" vertical="center"/>
    </xf>
    <xf numFmtId="0" fontId="52" fillId="0" borderId="0" xfId="33" applyFont="1" applyBorder="1" applyAlignment="1">
      <alignment horizontal="center" vertical="center"/>
    </xf>
    <xf numFmtId="0" fontId="49" fillId="0" borderId="34" xfId="33" applyFont="1" applyBorder="1" applyAlignment="1">
      <alignment horizontal="center" vertical="center"/>
    </xf>
    <xf numFmtId="0" fontId="49" fillId="0" borderId="20" xfId="33" applyFont="1" applyBorder="1" applyAlignment="1">
      <alignment horizontal="center" vertical="center"/>
    </xf>
    <xf numFmtId="0" fontId="49" fillId="0" borderId="21" xfId="33" applyFont="1" applyBorder="1" applyAlignment="1">
      <alignment horizontal="center" vertical="center"/>
    </xf>
    <xf numFmtId="0" fontId="6" fillId="0" borderId="34" xfId="33" applyFont="1" applyBorder="1" applyAlignment="1">
      <alignment horizontal="left" vertical="center"/>
    </xf>
    <xf numFmtId="0" fontId="6" fillId="0" borderId="20" xfId="33" applyFont="1" applyBorder="1" applyAlignment="1">
      <alignment horizontal="left" vertical="center"/>
    </xf>
    <xf numFmtId="0" fontId="0" fillId="0" borderId="20" xfId="33" applyFont="1" applyBorder="1" applyAlignment="1">
      <alignment horizontal="left" vertical="center"/>
    </xf>
    <xf numFmtId="0" fontId="6" fillId="0" borderId="241" xfId="33" applyFont="1" applyBorder="1" applyAlignment="1">
      <alignment horizontal="left" vertical="center"/>
    </xf>
    <xf numFmtId="0" fontId="48" fillId="0" borderId="8" xfId="33" applyFont="1" applyBorder="1" applyAlignment="1">
      <alignment vertical="center" wrapText="1"/>
    </xf>
    <xf numFmtId="0" fontId="48" fillId="0" borderId="8" xfId="33" applyFont="1" applyBorder="1" applyAlignment="1">
      <alignment vertical="center"/>
    </xf>
    <xf numFmtId="0" fontId="52" fillId="0" borderId="8" xfId="33" applyFont="1" applyBorder="1" applyAlignment="1">
      <alignment horizontal="center" vertical="center"/>
    </xf>
    <xf numFmtId="0" fontId="48" fillId="0" borderId="33" xfId="33" applyFont="1" applyBorder="1" applyAlignment="1">
      <alignment vertical="center"/>
    </xf>
    <xf numFmtId="0" fontId="53" fillId="0" borderId="33" xfId="33" applyFont="1" applyBorder="1" applyAlignment="1">
      <alignment vertical="center" wrapText="1"/>
    </xf>
    <xf numFmtId="0" fontId="55" fillId="0" borderId="0" xfId="33" applyFont="1" applyAlignment="1">
      <alignment vertical="center"/>
    </xf>
    <xf numFmtId="0" fontId="6" fillId="0" borderId="195" xfId="33" applyFont="1" applyBorder="1" applyAlignment="1">
      <alignment horizontal="center" vertical="center"/>
    </xf>
    <xf numFmtId="0" fontId="6" fillId="0" borderId="22" xfId="33" applyFont="1" applyBorder="1" applyAlignment="1">
      <alignment horizontal="center" vertical="center" shrinkToFit="1"/>
    </xf>
    <xf numFmtId="0" fontId="6" fillId="0" borderId="22" xfId="33" applyFont="1" applyBorder="1" applyAlignment="1">
      <alignment horizontal="center" vertical="center"/>
    </xf>
    <xf numFmtId="0" fontId="56" fillId="0" borderId="197" xfId="33" applyFont="1" applyBorder="1" applyAlignment="1">
      <alignment horizontal="center" vertical="center"/>
    </xf>
    <xf numFmtId="0" fontId="56" fillId="0" borderId="242" xfId="33" applyFont="1" applyBorder="1" applyAlignment="1">
      <alignment horizontal="center" vertical="center"/>
    </xf>
    <xf numFmtId="0" fontId="48" fillId="0" borderId="243" xfId="33" applyFont="1" applyBorder="1" applyAlignment="1">
      <alignment horizontal="center" vertical="center" wrapText="1"/>
    </xf>
    <xf numFmtId="0" fontId="48" fillId="0" borderId="4" xfId="33" applyFont="1" applyBorder="1" applyAlignment="1">
      <alignment horizontal="center" vertical="center" wrapText="1"/>
    </xf>
    <xf numFmtId="0" fontId="48" fillId="0" borderId="244" xfId="33" applyFont="1" applyBorder="1" applyAlignment="1">
      <alignment horizontal="center" vertical="center" wrapText="1"/>
    </xf>
    <xf numFmtId="0" fontId="56" fillId="0" borderId="199" xfId="33" applyFont="1" applyBorder="1" applyAlignment="1">
      <alignment horizontal="center" vertical="center"/>
    </xf>
    <xf numFmtId="0" fontId="56" fillId="0" borderId="245" xfId="33" applyFont="1" applyBorder="1" applyAlignment="1">
      <alignment horizontal="center" vertical="center"/>
    </xf>
    <xf numFmtId="0" fontId="48" fillId="0" borderId="246" xfId="33" applyFont="1" applyBorder="1" applyAlignment="1">
      <alignment horizontal="center" vertical="center" wrapText="1"/>
    </xf>
    <xf numFmtId="0" fontId="48" fillId="0" borderId="13" xfId="33" applyFont="1" applyBorder="1" applyAlignment="1">
      <alignment horizontal="center" vertical="center" wrapText="1"/>
    </xf>
    <xf numFmtId="0" fontId="48" fillId="0" borderId="15" xfId="33" applyFont="1" applyBorder="1" applyAlignment="1">
      <alignment horizontal="center" vertical="center" wrapText="1"/>
    </xf>
    <xf numFmtId="0" fontId="48" fillId="0" borderId="21" xfId="33" applyFont="1" applyBorder="1" applyAlignment="1">
      <alignment horizontal="right" vertical="center"/>
    </xf>
    <xf numFmtId="0" fontId="50" fillId="0" borderId="30" xfId="33" applyFont="1" applyBorder="1" applyAlignment="1">
      <alignment horizontal="left" vertical="center"/>
    </xf>
    <xf numFmtId="0" fontId="50" fillId="0" borderId="31" xfId="33" applyFont="1" applyBorder="1" applyAlignment="1">
      <alignment horizontal="left" vertical="center"/>
    </xf>
    <xf numFmtId="0" fontId="56" fillId="0" borderId="200" xfId="33" applyFont="1" applyBorder="1" applyAlignment="1">
      <alignment horizontal="center" vertical="center"/>
    </xf>
    <xf numFmtId="0" fontId="56" fillId="0" borderId="247" xfId="33" applyFont="1" applyBorder="1" applyAlignment="1">
      <alignment horizontal="center" vertical="center"/>
    </xf>
    <xf numFmtId="0" fontId="50" fillId="0" borderId="11" xfId="33" applyFont="1" applyBorder="1" applyAlignment="1">
      <alignment horizontal="left" vertical="center"/>
    </xf>
    <xf numFmtId="0" fontId="47" fillId="0" borderId="10" xfId="33" applyFont="1" applyBorder="1" applyAlignment="1">
      <alignment horizontal="left" vertical="center"/>
    </xf>
    <xf numFmtId="0" fontId="47" fillId="0" borderId="222" xfId="33" applyFont="1" applyBorder="1" applyAlignment="1">
      <alignment horizontal="left" vertical="center"/>
    </xf>
    <xf numFmtId="0" fontId="48" fillId="0" borderId="204" xfId="33" applyFont="1" applyBorder="1" applyAlignment="1">
      <alignment horizontal="center" vertical="center"/>
    </xf>
    <xf numFmtId="49" fontId="50" fillId="0" borderId="248" xfId="33" applyNumberFormat="1" applyFont="1" applyFill="1" applyBorder="1" applyAlignment="1">
      <alignment horizontal="center" vertical="center"/>
    </xf>
    <xf numFmtId="49" fontId="50" fillId="0" borderId="249" xfId="33" applyNumberFormat="1" applyFont="1" applyFill="1" applyBorder="1" applyAlignment="1">
      <alignment horizontal="center" vertical="center"/>
    </xf>
    <xf numFmtId="49" fontId="50" fillId="0" borderId="250" xfId="33" applyNumberFormat="1" applyFont="1" applyFill="1" applyBorder="1" applyAlignment="1">
      <alignment horizontal="center" vertical="center"/>
    </xf>
    <xf numFmtId="0" fontId="50" fillId="0" borderId="251" xfId="33" applyFont="1" applyBorder="1" applyAlignment="1">
      <alignment horizontal="center" vertical="center"/>
    </xf>
    <xf numFmtId="0" fontId="50" fillId="0" borderId="252" xfId="33" applyNumberFormat="1" applyFont="1" applyBorder="1" applyAlignment="1">
      <alignment horizontal="center" vertical="center"/>
    </xf>
    <xf numFmtId="0" fontId="48" fillId="0" borderId="212" xfId="33" applyFont="1" applyBorder="1" applyAlignment="1">
      <alignment horizontal="center" vertical="center"/>
    </xf>
    <xf numFmtId="49" fontId="50" fillId="0" borderId="253" xfId="33" applyNumberFormat="1" applyFont="1" applyFill="1" applyBorder="1" applyAlignment="1">
      <alignment horizontal="center" vertical="center"/>
    </xf>
    <xf numFmtId="49" fontId="50" fillId="0" borderId="254" xfId="33" applyNumberFormat="1" applyFont="1" applyFill="1" applyBorder="1" applyAlignment="1">
      <alignment horizontal="center" vertical="center"/>
    </xf>
    <xf numFmtId="49" fontId="50" fillId="0" borderId="255" xfId="33" applyNumberFormat="1" applyFont="1" applyFill="1" applyBorder="1" applyAlignment="1">
      <alignment horizontal="center" vertical="center"/>
    </xf>
    <xf numFmtId="0" fontId="50" fillId="0" borderId="256" xfId="33" applyFont="1" applyBorder="1" applyAlignment="1">
      <alignment horizontal="center" vertical="center"/>
    </xf>
    <xf numFmtId="0" fontId="50" fillId="0" borderId="257" xfId="33" applyNumberFormat="1" applyFont="1" applyBorder="1" applyAlignment="1">
      <alignment horizontal="center" vertical="center"/>
    </xf>
    <xf numFmtId="0" fontId="48" fillId="0" borderId="258" xfId="33" applyFont="1" applyBorder="1" applyAlignment="1">
      <alignment horizontal="center" vertical="center"/>
    </xf>
    <xf numFmtId="0" fontId="48" fillId="0" borderId="259" xfId="33" applyFont="1" applyBorder="1" applyAlignment="1">
      <alignment horizontal="center" vertical="center"/>
    </xf>
    <xf numFmtId="49" fontId="50" fillId="0" borderId="260" xfId="33" applyNumberFormat="1" applyFont="1" applyFill="1" applyBorder="1" applyAlignment="1">
      <alignment horizontal="center" vertical="center"/>
    </xf>
    <xf numFmtId="49" fontId="50" fillId="0" borderId="9" xfId="33" applyNumberFormat="1" applyFont="1" applyFill="1" applyBorder="1" applyAlignment="1">
      <alignment horizontal="center" vertical="center"/>
    </xf>
    <xf numFmtId="49" fontId="50" fillId="0" borderId="261" xfId="33" applyNumberFormat="1" applyFont="1" applyFill="1" applyBorder="1" applyAlignment="1">
      <alignment horizontal="center" vertical="center"/>
    </xf>
    <xf numFmtId="0" fontId="50" fillId="0" borderId="262" xfId="33" applyFont="1" applyBorder="1" applyAlignment="1">
      <alignment horizontal="center" vertical="center"/>
    </xf>
    <xf numFmtId="0" fontId="50" fillId="0" borderId="263" xfId="33" applyNumberFormat="1" applyFont="1" applyBorder="1" applyAlignment="1">
      <alignment horizontal="center" vertical="center"/>
    </xf>
    <xf numFmtId="0" fontId="48" fillId="0" borderId="1" xfId="33" applyFont="1" applyBorder="1" applyAlignment="1">
      <alignment horizontal="center" vertical="center"/>
    </xf>
    <xf numFmtId="0" fontId="48" fillId="0" borderId="24" xfId="33" applyFont="1" applyBorder="1" applyAlignment="1">
      <alignment horizontal="center" vertical="center"/>
    </xf>
    <xf numFmtId="0" fontId="48" fillId="0" borderId="6" xfId="33" applyFont="1" applyBorder="1" applyAlignment="1">
      <alignment horizontal="center" vertical="center"/>
    </xf>
    <xf numFmtId="0" fontId="48" fillId="0" borderId="264" xfId="33" applyFont="1" applyBorder="1" applyAlignment="1">
      <alignment horizontal="center" vertical="center"/>
    </xf>
    <xf numFmtId="49" fontId="50" fillId="0" borderId="265" xfId="33" applyNumberFormat="1" applyFont="1" applyFill="1" applyBorder="1" applyAlignment="1">
      <alignment horizontal="center" vertical="center"/>
    </xf>
    <xf numFmtId="49" fontId="50" fillId="0" borderId="266" xfId="33" applyNumberFormat="1" applyFont="1" applyFill="1" applyBorder="1" applyAlignment="1">
      <alignment horizontal="center" vertical="center"/>
    </xf>
    <xf numFmtId="49" fontId="50" fillId="0" borderId="267" xfId="33" applyNumberFormat="1" applyFont="1" applyFill="1" applyBorder="1" applyAlignment="1">
      <alignment horizontal="center" vertical="center"/>
    </xf>
    <xf numFmtId="49" fontId="50" fillId="0" borderId="268" xfId="33" applyNumberFormat="1" applyFont="1" applyFill="1" applyBorder="1" applyAlignment="1">
      <alignment horizontal="center" vertical="center"/>
    </xf>
    <xf numFmtId="0" fontId="49" fillId="0" borderId="269" xfId="33" applyFont="1" applyBorder="1" applyAlignment="1">
      <alignment horizontal="center" vertical="center"/>
    </xf>
    <xf numFmtId="0" fontId="49" fillId="0" borderId="270" xfId="33" applyFont="1" applyBorder="1" applyAlignment="1">
      <alignment horizontal="center" vertical="center"/>
    </xf>
    <xf numFmtId="181" fontId="50" fillId="0" borderId="271" xfId="33" applyNumberFormat="1" applyFont="1" applyBorder="1" applyAlignment="1">
      <alignment horizontal="right" vertical="center"/>
    </xf>
    <xf numFmtId="181" fontId="50" fillId="0" borderId="272" xfId="33" applyNumberFormat="1" applyFont="1" applyBorder="1" applyAlignment="1">
      <alignment horizontal="right" vertical="center"/>
    </xf>
    <xf numFmtId="181" fontId="50" fillId="0" borderId="273" xfId="33" applyNumberFormat="1" applyFont="1" applyBorder="1" applyAlignment="1">
      <alignment horizontal="right" vertical="center"/>
    </xf>
    <xf numFmtId="0" fontId="50" fillId="0" borderId="274" xfId="33" applyFont="1" applyBorder="1" applyAlignment="1">
      <alignment horizontal="right" vertical="center"/>
    </xf>
    <xf numFmtId="0" fontId="50" fillId="0" borderId="2" xfId="33" applyNumberFormat="1" applyFont="1" applyBorder="1" applyAlignment="1">
      <alignment horizontal="right" vertical="center"/>
    </xf>
    <xf numFmtId="0" fontId="48" fillId="0" borderId="30" xfId="33" applyFont="1" applyBorder="1" applyAlignment="1">
      <alignment horizontal="center" vertical="center"/>
    </xf>
    <xf numFmtId="0" fontId="49" fillId="0" borderId="8" xfId="33" applyFont="1" applyBorder="1" applyAlignment="1">
      <alignment horizontal="center" vertical="center"/>
    </xf>
    <xf numFmtId="0" fontId="49" fillId="0" borderId="33" xfId="33" applyFont="1" applyBorder="1" applyAlignment="1">
      <alignment horizontal="center" vertical="center"/>
    </xf>
    <xf numFmtId="181" fontId="50" fillId="0" borderId="260" xfId="33" applyNumberFormat="1" applyFont="1" applyBorder="1" applyAlignment="1">
      <alignment horizontal="right" vertical="center"/>
    </xf>
    <xf numFmtId="181" fontId="50" fillId="0" borderId="9" xfId="33" applyNumberFormat="1" applyFont="1" applyBorder="1" applyAlignment="1">
      <alignment horizontal="right" vertical="center"/>
    </xf>
    <xf numFmtId="181" fontId="50" fillId="0" borderId="261" xfId="33" applyNumberFormat="1" applyFont="1" applyBorder="1" applyAlignment="1">
      <alignment horizontal="right" vertical="center"/>
    </xf>
    <xf numFmtId="0" fontId="50" fillId="0" borderId="275" xfId="33" applyFont="1" applyBorder="1" applyAlignment="1">
      <alignment horizontal="right" vertical="center"/>
    </xf>
    <xf numFmtId="0" fontId="50" fillId="0" borderId="35" xfId="33" applyNumberFormat="1" applyFont="1" applyBorder="1" applyAlignment="1">
      <alignment horizontal="right" vertical="center"/>
    </xf>
    <xf numFmtId="0" fontId="6" fillId="0" borderId="198" xfId="33" applyFont="1" applyBorder="1" applyAlignment="1">
      <alignment horizontal="left" vertical="center" shrinkToFit="1"/>
    </xf>
    <xf numFmtId="0" fontId="6" fillId="0" borderId="17" xfId="33" applyFont="1" applyBorder="1" applyAlignment="1">
      <alignment horizontal="left" vertical="center" shrinkToFit="1"/>
    </xf>
    <xf numFmtId="0" fontId="6" fillId="0" borderId="276" xfId="33" applyFont="1" applyBorder="1" applyAlignment="1">
      <alignment horizontal="left" vertical="center" shrinkToFit="1"/>
    </xf>
    <xf numFmtId="0" fontId="6" fillId="0" borderId="277" xfId="33" applyFont="1" applyBorder="1" applyAlignment="1">
      <alignment horizontal="left" vertical="center"/>
    </xf>
    <xf numFmtId="0" fontId="6" fillId="0" borderId="7" xfId="33" applyNumberFormat="1" applyFont="1" applyBorder="1" applyAlignment="1">
      <alignment horizontal="left" vertical="center"/>
    </xf>
  </cellXfs>
  <cellStyles count="61">
    <cellStyle name="Excel Built-in Comma [0]" xfId="1"/>
    <cellStyle name="パーセント 2 2" xfId="2"/>
    <cellStyle name="パーセント 2 2_220317 介護保険最新情報vol.1045 別紙1_別紙(様式)8以降" xfId="3"/>
    <cellStyle name="パーセント_（参考様式）通所介護等において感染症又は災害の発生を理由とする利用者数の減少が一定以上生じている場合-届出様式例・参考計算シート" xfId="4"/>
    <cellStyle name="桁区切り 2" xfId="5"/>
    <cellStyle name="桁区切り 2_（参考様式）通所介護等において感染症又は災害の発生を理由とする利用者数の減少が一定以上生じている場合-届出様式例・参考計算シート" xfId="6"/>
    <cellStyle name="桁区切り 3" xfId="7"/>
    <cellStyle name="桁区切り 3_（参考様式）通所介護等において感染症又は災害の発生を理由とする利用者数の減少が一定以上生じている場合-届出様式例・参考計算シート" xfId="8"/>
    <cellStyle name="桁区切り_4添付書類（様式１～９）" xfId="9"/>
    <cellStyle name="桁区切り_timitutuusyo" xfId="10"/>
    <cellStyle name="桁区切り_勤務形態一覧表" xfId="11"/>
    <cellStyle name="桁区切り_勤務形態一覧表_1" xfId="12"/>
    <cellStyle name="桁区切り_（参考様式）通所介護等において感染症又は災害の発生を理由とする利用者数の減少が一定以上生じている場合-届出様式例・参考計算シート" xfId="13"/>
    <cellStyle name="標準" xfId="0" builtinId="0"/>
    <cellStyle name="標準 2" xfId="14"/>
    <cellStyle name="標準 2 2" xfId="15"/>
    <cellStyle name="標準 2 2_（参考様式）通所介護等において感染症又は災害の発生を理由とする利用者数の減少が一定以上生じている場合-届出様式例・参考計算シート" xfId="16"/>
    <cellStyle name="標準 2_220317 介護保険最新情報vol.1045 別紙1_別紙(様式)8以降" xfId="17"/>
    <cellStyle name="標準 2_220317 介護保険最新情報vol.1045 別紙1_別紙(様式)8以降_1" xfId="18"/>
    <cellStyle name="標準 2_別紙1　介護給付費算定に係る体制届一式（定期巡回・随時対応型訪問介護看護）" xfId="19"/>
    <cellStyle name="標準 2_（参考様式）通所介護等において感染症又は災害の発生を理由とする利用者数の減少が一定以上生じている場合-届出様式例・参考計算シート" xfId="20"/>
    <cellStyle name="標準 3" xfId="21"/>
    <cellStyle name="標準 3 2" xfId="22"/>
    <cellStyle name="標準 3 2_220317 介護保険最新情報vol.1045 別紙1_別紙(様式)8以降" xfId="23"/>
    <cellStyle name="標準 3_（参考様式）通所介護等において感染症又は災害の発生を理由とする利用者数の減少が一定以上生じている場合-届出様式例・参考計算シート" xfId="24"/>
    <cellStyle name="標準_21tokuyo2501" xfId="25"/>
    <cellStyle name="標準_220317 介護保険最新情報vol.1045 別紙1_別紙(様式)1-7" xfId="26"/>
    <cellStyle name="標準_220317 介護保険最新情報vol.1045 別紙1_別紙(様式)8以降" xfId="27"/>
    <cellStyle name="標準_220317 介護保険最新情報vol.1045 別紙1_別紙(様式)8以降_1" xfId="28"/>
    <cellStyle name="標準_220317 介護保険最新情報vol.1045 別紙1_別紙(様式)8以降_2" xfId="29"/>
    <cellStyle name="標準_220317 介護保険最新情報vol.1045 別紙1_別紙(様式)8以降_3" xfId="30"/>
    <cellStyle name="標準_4添付書類（様式１～９）" xfId="31"/>
    <cellStyle name="標準_Sheet1" xfId="32"/>
    <cellStyle name="標準_Sheet1_4添付書類（様式１～９）" xfId="33"/>
    <cellStyle name="標準_timitutuusyo" xfId="34"/>
    <cellStyle name="標準_【現在】介護予防訪問介護相当サービス_1" xfId="35"/>
    <cellStyle name="標準_【現在】介護予防訪問介護相当サービス_2" xfId="36"/>
    <cellStyle name="標準_デイ提出書類" xfId="37"/>
    <cellStyle name="標準_介護老人福祉施設（加算届）" xfId="38"/>
    <cellStyle name="標準_別紙1　介護給付費算定に係る体制届一式（定期巡回・随時対応型訪問介護看護）" xfId="39"/>
    <cellStyle name="標準_別紙1　介護給付費算定に係る体制届一式（定期巡回・随時対応型訪問介護看護）_1" xfId="40"/>
    <cellStyle name="標準_別紙1　介護給付費算定に係る体制届一式（定期巡回・随時対応型訪問介護看護）_2" xfId="41"/>
    <cellStyle name="標準_別紙1　介護給付費算定に係る体制届一式（定期巡回・随時対応型訪問介護看護）_3" xfId="42"/>
    <cellStyle name="標準_別紙1　介護給付費算定に係る体制届一式（定期巡回・随時対応型訪問介護看護）_別紙1　介護給付費算定に係る体制届一式（定期巡回・随時対応型訪問介護看護）" xfId="43"/>
    <cellStyle name="標準_別紙1　介護給付費算定に係る体制状況一覧表（地域密着型事業所）" xfId="44"/>
    <cellStyle name="標準_別紙７（勤務表）" xfId="45"/>
    <cellStyle name="標準_割引率（地密）" xfId="46"/>
    <cellStyle name="標準_割引率（居宅）" xfId="47"/>
    <cellStyle name="標準_加算届出書H1804" xfId="48"/>
    <cellStyle name="標準_勤務形態一覧表" xfId="49"/>
    <cellStyle name="標準_勤務形態一覧表_1" xfId="50"/>
    <cellStyle name="標準_地域密着介護老人福祉施設（加算届）" xfId="51"/>
    <cellStyle name="標準_大牟田デイ" xfId="52"/>
    <cellStyle name="標準_時間延長サービス" xfId="53"/>
    <cellStyle name="標準_特定施設（加算届）" xfId="54"/>
    <cellStyle name="標準_訪問介護（加算届）" xfId="55"/>
    <cellStyle name="標準_通所介護（加算届）" xfId="56"/>
    <cellStyle name="標準_通所介護（状況一覧）" xfId="57"/>
    <cellStyle name="標準_（作成中）【現在】介護予防通所介護相当サービス " xfId="58"/>
    <cellStyle name="標準_（参考様式）サービス提供体制強化加算に関する計算書_新規 JUST Calc ブック(xlsx)" xfId="59"/>
    <cellStyle name="標準_（参考様式）通所介護等において感染症又は災害の発生を理由とする利用者数の減少が一定以上生じている場合-届出様式例・参考計算シート" xfId="6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2CC"/>
      <rgbColor rgb="00DDEBF7"/>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2EFDA"/>
      <rgbColor rgb="00CCFFCC"/>
      <rgbColor rgb="00FDEADA"/>
      <rgbColor rgb="00CCC1DA"/>
      <rgbColor rgb="00FF99CC"/>
      <rgbColor rgb="00DCE6F2"/>
      <rgbColor rgb="00E6E0EC"/>
      <rgbColor rgb="003366FF"/>
      <rgbColor rgb="0033CCCC"/>
      <rgbColor rgb="0099CC00"/>
      <rgbColor rgb="00FFC000"/>
      <rgbColor rgb="00FF9900"/>
      <rgbColor rgb="00FF6600"/>
      <rgbColor rgb="00558ED5"/>
      <rgbColor rgb="00909090"/>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42545</xdr:colOff>
      <xdr:row>4</xdr:row>
      <xdr:rowOff>171450</xdr:rowOff>
    </xdr:from>
    <xdr:to xmlns:xdr="http://schemas.openxmlformats.org/drawingml/2006/spreadsheetDrawing">
      <xdr:col>24</xdr:col>
      <xdr:colOff>114300</xdr:colOff>
      <xdr:row>6</xdr:row>
      <xdr:rowOff>19050</xdr:rowOff>
    </xdr:to>
    <xdr:sp macro="" textlink="" fLocksText="0">
      <xdr:nvSpPr>
        <xdr:cNvPr id="2" name="大かっこ 1"/>
        <xdr:cNvSpPr/>
      </xdr:nvSpPr>
      <xdr:spPr>
        <a:xfrm>
          <a:off x="1063625" y="857250"/>
          <a:ext cx="4689475" cy="38100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285750</xdr:colOff>
      <xdr:row>3</xdr:row>
      <xdr:rowOff>85725</xdr:rowOff>
    </xdr:from>
    <xdr:to xmlns:xdr="http://schemas.openxmlformats.org/drawingml/2006/spreadsheetDrawing">
      <xdr:col>4</xdr:col>
      <xdr:colOff>342900</xdr:colOff>
      <xdr:row>4</xdr:row>
      <xdr:rowOff>248285</xdr:rowOff>
    </xdr:to>
    <xdr:sp macro="" textlink="">
      <xdr:nvSpPr>
        <xdr:cNvPr id="2" name="右中かっこ 1"/>
        <xdr:cNvSpPr/>
      </xdr:nvSpPr>
      <xdr:spPr>
        <a:xfrm>
          <a:off x="4028440" y="838200"/>
          <a:ext cx="5715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71120</xdr:colOff>
      <xdr:row>74</xdr:row>
      <xdr:rowOff>18415</xdr:rowOff>
    </xdr:from>
    <xdr:to xmlns:xdr="http://schemas.openxmlformats.org/drawingml/2006/spreadsheetDrawing">
      <xdr:col>15</xdr:col>
      <xdr:colOff>213995</xdr:colOff>
      <xdr:row>83</xdr:row>
      <xdr:rowOff>57150</xdr:rowOff>
    </xdr:to>
    <xdr:sp macro="" textlink="">
      <xdr:nvSpPr>
        <xdr:cNvPr id="3" name="正方形/長方形 2"/>
        <xdr:cNvSpPr/>
      </xdr:nvSpPr>
      <xdr:spPr>
        <a:xfrm>
          <a:off x="177800" y="16934815"/>
          <a:ext cx="943673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314325</xdr:colOff>
      <xdr:row>42</xdr:row>
      <xdr:rowOff>266700</xdr:rowOff>
    </xdr:from>
    <xdr:to xmlns:xdr="http://schemas.openxmlformats.org/drawingml/2006/spreadsheetDrawing">
      <xdr:col>22</xdr:col>
      <xdr:colOff>2599055</xdr:colOff>
      <xdr:row>56</xdr:row>
      <xdr:rowOff>266700</xdr:rowOff>
    </xdr:to>
    <xdr:sp macro="" textlink="">
      <xdr:nvSpPr>
        <xdr:cNvPr id="2" name="正方形/長方形 1"/>
        <xdr:cNvSpPr/>
      </xdr:nvSpPr>
      <xdr:spPr>
        <a:xfrm>
          <a:off x="407035" y="13868400"/>
          <a:ext cx="1317244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137160</xdr:colOff>
      <xdr:row>2</xdr:row>
      <xdr:rowOff>231775</xdr:rowOff>
    </xdr:from>
    <xdr:to xmlns:xdr="http://schemas.openxmlformats.org/drawingml/2006/spreadsheetDrawing">
      <xdr:col>7</xdr:col>
      <xdr:colOff>117475</xdr:colOff>
      <xdr:row>7</xdr:row>
      <xdr:rowOff>99695</xdr:rowOff>
    </xdr:to>
    <xdr:sp macro="" textlink="">
      <xdr:nvSpPr>
        <xdr:cNvPr id="2" name="正方形/長方形 4"/>
        <xdr:cNvSpPr/>
      </xdr:nvSpPr>
      <xdr:spPr>
        <a:xfrm>
          <a:off x="558165" y="746125"/>
          <a:ext cx="2229485" cy="7918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314325</xdr:colOff>
      <xdr:row>42</xdr:row>
      <xdr:rowOff>266700</xdr:rowOff>
    </xdr:from>
    <xdr:to xmlns:xdr="http://schemas.openxmlformats.org/drawingml/2006/spreadsheetDrawing">
      <xdr:col>22</xdr:col>
      <xdr:colOff>2599055</xdr:colOff>
      <xdr:row>56</xdr:row>
      <xdr:rowOff>266700</xdr:rowOff>
    </xdr:to>
    <xdr:sp macro="" textlink="">
      <xdr:nvSpPr>
        <xdr:cNvPr id="2" name="正方形/長方形 1"/>
        <xdr:cNvSpPr/>
      </xdr:nvSpPr>
      <xdr:spPr>
        <a:xfrm>
          <a:off x="407035" y="13868400"/>
          <a:ext cx="1317244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12</xdr:col>
      <xdr:colOff>6985</xdr:colOff>
      <xdr:row>16</xdr:row>
      <xdr:rowOff>19050</xdr:rowOff>
    </xdr:from>
    <xdr:to xmlns:xdr="http://schemas.openxmlformats.org/drawingml/2006/spreadsheetDrawing">
      <xdr:col>33</xdr:col>
      <xdr:colOff>128905</xdr:colOff>
      <xdr:row>20</xdr:row>
      <xdr:rowOff>171450</xdr:rowOff>
    </xdr:to>
    <xdr:sp macro="" textlink="">
      <xdr:nvSpPr>
        <xdr:cNvPr id="2" name="Text Box 1"/>
        <xdr:cNvSpPr txBox="1">
          <a:spLocks noChangeArrowheads="1"/>
        </xdr:cNvSpPr>
      </xdr:nvSpPr>
      <xdr:spPr>
        <a:xfrm>
          <a:off x="3255010" y="3371850"/>
          <a:ext cx="4577715" cy="990600"/>
        </a:xfrm>
        <a:prstGeom prst="rect">
          <a:avLst/>
        </a:prstGeom>
        <a:solidFill>
          <a:srgbClr val="FFFFFF"/>
        </a:solidFill>
        <a:ln w="9525">
          <a:solidFill>
            <a:sysClr val="windowText" lastClr="000000"/>
          </a:solidFill>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サービス提供時間帯を通じて専従する生活相談員及び介護職員が１日に付き複数いる場合、サービス提供時間中における勤務時間合計がサービス提供時間</a:t>
          </a: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配置必要数以上となる必要があります。</a:t>
          </a:r>
          <a:endPar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endParaRPr>
        </a:p>
        <a:p>
          <a:pPr algn="l">
            <a:lnSpc>
              <a:spcPts val="1200"/>
            </a:lnSpc>
          </a:pP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（例えば、９時から１３時までは岩手さん、１３時から１７時までは宮城さんが勤務する場合は、可能。</a:t>
          </a:r>
          <a:endPar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endParaRPr>
        </a:p>
        <a:p>
          <a:pPr algn="l">
            <a:lnSpc>
              <a:spcPts val="1200"/>
            </a:lnSpc>
          </a:pPr>
          <a:r>
            <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rPr>
            <a:t>しかし、１３時から１７時まで岩手さんと宮城さんの両名が勤務する場合、サービス提供時間における勤務は両名共３時間半であり、合計で７時間しかなく、必要時間合計（７時間半）未満であるため不可。）</a:t>
          </a:r>
          <a:endParaRPr lang="ja-JP" altLang="en-US" sz="1000" b="0" i="0" u="none" strike="noStrike" baseline="0">
            <a:solidFill>
              <a:srgbClr xmlns:mc="http://schemas.openxmlformats.org/markup-compatibility/2006" xmlns:a14="http://schemas.microsoft.com/office/drawing/2010/main" val="8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6</xdr:col>
      <xdr:colOff>14605</xdr:colOff>
      <xdr:row>9</xdr:row>
      <xdr:rowOff>47625</xdr:rowOff>
    </xdr:from>
    <xdr:to xmlns:xdr="http://schemas.openxmlformats.org/drawingml/2006/spreadsheetDrawing">
      <xdr:col>12</xdr:col>
      <xdr:colOff>6985</xdr:colOff>
      <xdr:row>18</xdr:row>
      <xdr:rowOff>123825</xdr:rowOff>
    </xdr:to>
    <xdr:sp macro="" textlink="">
      <xdr:nvSpPr>
        <xdr:cNvPr id="3" name="Line 3"/>
        <xdr:cNvSpPr>
          <a:spLocks noChangeShapeType="1"/>
        </xdr:cNvSpPr>
      </xdr:nvSpPr>
      <xdr:spPr>
        <a:xfrm flipH="1" flipV="1">
          <a:off x="2192020" y="1933575"/>
          <a:ext cx="1062990" cy="1962150"/>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99695</xdr:colOff>
      <xdr:row>6</xdr:row>
      <xdr:rowOff>162560</xdr:rowOff>
    </xdr:from>
    <xdr:to xmlns:xdr="http://schemas.openxmlformats.org/drawingml/2006/spreadsheetDrawing">
      <xdr:col>6</xdr:col>
      <xdr:colOff>50165</xdr:colOff>
      <xdr:row>9</xdr:row>
      <xdr:rowOff>86360</xdr:rowOff>
    </xdr:to>
    <xdr:sp macro="" textlink="">
      <xdr:nvSpPr>
        <xdr:cNvPr id="4" name="Oval 4"/>
        <xdr:cNvSpPr>
          <a:spLocks noChangeArrowheads="1"/>
        </xdr:cNvSpPr>
      </xdr:nvSpPr>
      <xdr:spPr>
        <a:xfrm>
          <a:off x="1920240" y="1419860"/>
          <a:ext cx="307340" cy="55245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IV37"/>
  <sheetViews>
    <sheetView view="pageBreakPreview" zoomScaleSheetLayoutView="100" workbookViewId="0">
      <selection sqref="A1:G1"/>
    </sheetView>
  </sheetViews>
  <sheetFormatPr defaultColWidth="12" defaultRowHeight="11.25"/>
  <cols>
    <col min="1" max="1" width="2.16015625" style="1" customWidth="1"/>
    <col min="2" max="2" width="20.83203125" style="1" customWidth="1"/>
    <col min="3" max="3" width="5.83203125" style="1" customWidth="1"/>
    <col min="4" max="4" width="3.33203125" style="2" customWidth="1"/>
    <col min="5" max="5" width="3.33203125" style="3" customWidth="1"/>
    <col min="6" max="6" width="59.5" style="1" customWidth="1"/>
    <col min="7" max="7" width="37.1640625" style="4" customWidth="1"/>
    <col min="8" max="256" width="12.00390625" style="1" bestFit="1" customWidth="1"/>
    <col min="257" max="16384" width="12" style="5"/>
  </cols>
  <sheetData>
    <row r="1" spans="1:7" ht="30" customHeight="1">
      <c r="A1" s="6" t="s">
        <v>516</v>
      </c>
      <c r="B1" s="14"/>
      <c r="C1" s="14"/>
      <c r="D1" s="14"/>
      <c r="E1" s="14"/>
      <c r="F1" s="14"/>
      <c r="G1" s="14"/>
    </row>
    <row r="2" spans="1:7" ht="12" customHeight="1"/>
    <row r="3" spans="1:7" ht="12" customHeight="1">
      <c r="A3" s="7" t="s">
        <v>304</v>
      </c>
    </row>
    <row r="4" spans="1:7" ht="12" customHeight="1">
      <c r="A4" s="7"/>
      <c r="B4" s="1" t="s">
        <v>600</v>
      </c>
    </row>
    <row r="5" spans="1:7" ht="60" customHeight="1">
      <c r="A5" s="8" t="s">
        <v>517</v>
      </c>
      <c r="B5" s="15"/>
      <c r="C5" s="31" t="s">
        <v>355</v>
      </c>
      <c r="D5" s="8" t="s">
        <v>522</v>
      </c>
      <c r="E5" s="46"/>
      <c r="F5" s="15"/>
      <c r="G5" s="65" t="s">
        <v>334</v>
      </c>
    </row>
    <row r="6" spans="1:7" ht="23.25" customHeight="1">
      <c r="A6" s="9" t="s">
        <v>519</v>
      </c>
      <c r="B6" s="16"/>
      <c r="C6" s="32" t="s">
        <v>9</v>
      </c>
      <c r="D6" s="42" t="s">
        <v>62</v>
      </c>
      <c r="E6" s="47" t="s">
        <v>532</v>
      </c>
      <c r="F6" s="56"/>
      <c r="G6" s="66"/>
    </row>
    <row r="7" spans="1:7" ht="23.25" customHeight="1">
      <c r="A7" s="10"/>
      <c r="B7" s="17"/>
      <c r="C7" s="32" t="s">
        <v>9</v>
      </c>
      <c r="D7" s="42" t="s">
        <v>62</v>
      </c>
      <c r="E7" s="48" t="s">
        <v>166</v>
      </c>
      <c r="F7" s="57"/>
      <c r="G7" s="66"/>
    </row>
    <row r="8" spans="1:7" ht="24" customHeight="1">
      <c r="A8" s="10"/>
      <c r="B8" s="17"/>
      <c r="C8" s="33" t="s">
        <v>9</v>
      </c>
      <c r="D8" s="42" t="s">
        <v>62</v>
      </c>
      <c r="E8" s="49" t="s">
        <v>54</v>
      </c>
      <c r="F8" s="58"/>
      <c r="G8" s="66" t="s">
        <v>136</v>
      </c>
    </row>
    <row r="9" spans="1:7" ht="24" customHeight="1">
      <c r="A9" s="10"/>
      <c r="B9" s="17"/>
      <c r="C9" s="34" t="s">
        <v>9</v>
      </c>
      <c r="D9" s="43" t="s">
        <v>62</v>
      </c>
      <c r="E9" s="50" t="s">
        <v>533</v>
      </c>
      <c r="F9" s="59"/>
      <c r="G9" s="67" t="s">
        <v>603</v>
      </c>
    </row>
    <row r="10" spans="1:7" ht="18" customHeight="1">
      <c r="A10" s="10"/>
      <c r="B10" s="17"/>
      <c r="C10" s="35"/>
      <c r="D10" s="43"/>
      <c r="E10" s="51" t="s">
        <v>63</v>
      </c>
      <c r="F10" s="60" t="s">
        <v>526</v>
      </c>
      <c r="G10" s="68"/>
    </row>
    <row r="11" spans="1:7" ht="12" customHeight="1">
      <c r="A11" s="10"/>
      <c r="B11" s="17"/>
      <c r="C11" s="35"/>
      <c r="D11" s="43"/>
      <c r="E11" s="50"/>
      <c r="F11" s="59"/>
      <c r="G11" s="68"/>
    </row>
    <row r="12" spans="1:7" ht="12" customHeight="1">
      <c r="A12" s="10"/>
      <c r="B12" s="17"/>
      <c r="C12" s="36"/>
      <c r="D12" s="43"/>
      <c r="E12" s="50"/>
      <c r="F12" s="59"/>
      <c r="G12" s="69"/>
    </row>
    <row r="13" spans="1:7" ht="36" customHeight="1">
      <c r="A13" s="11"/>
      <c r="B13" s="18" t="s">
        <v>16</v>
      </c>
      <c r="C13" s="37" t="s">
        <v>9</v>
      </c>
      <c r="D13" s="42" t="s">
        <v>62</v>
      </c>
      <c r="E13" s="48" t="s">
        <v>612</v>
      </c>
      <c r="F13" s="57"/>
      <c r="G13" s="66"/>
    </row>
    <row r="14" spans="1:7" ht="18" customHeight="1">
      <c r="A14" s="12"/>
      <c r="B14" s="19" t="s">
        <v>520</v>
      </c>
      <c r="C14" s="38" t="s">
        <v>9</v>
      </c>
      <c r="D14" s="42" t="s">
        <v>62</v>
      </c>
      <c r="E14" s="48" t="s">
        <v>524</v>
      </c>
      <c r="F14" s="57"/>
      <c r="G14" s="70" t="s">
        <v>527</v>
      </c>
    </row>
    <row r="15" spans="1:7" ht="45.75" customHeight="1">
      <c r="A15" s="12"/>
      <c r="B15" s="20"/>
      <c r="C15" s="38" t="s">
        <v>9</v>
      </c>
      <c r="D15" s="42" t="s">
        <v>62</v>
      </c>
      <c r="E15" s="48" t="s">
        <v>259</v>
      </c>
      <c r="F15" s="57"/>
      <c r="G15" s="70" t="s">
        <v>266</v>
      </c>
    </row>
    <row r="16" spans="1:7" ht="18" customHeight="1">
      <c r="A16" s="12"/>
      <c r="B16" s="20"/>
      <c r="C16" s="38" t="s">
        <v>9</v>
      </c>
      <c r="D16" s="42" t="s">
        <v>62</v>
      </c>
      <c r="E16" s="48" t="s">
        <v>79</v>
      </c>
      <c r="F16" s="57"/>
      <c r="G16" s="66" t="s">
        <v>527</v>
      </c>
    </row>
    <row r="17" spans="1:7" ht="18" customHeight="1">
      <c r="A17" s="12"/>
      <c r="B17" s="21"/>
      <c r="C17" s="39" t="s">
        <v>9</v>
      </c>
      <c r="D17" s="42" t="s">
        <v>62</v>
      </c>
      <c r="E17" s="48" t="s">
        <v>518</v>
      </c>
      <c r="F17" s="57"/>
      <c r="G17" s="66" t="s">
        <v>297</v>
      </c>
    </row>
    <row r="18" spans="1:7" ht="24" customHeight="1">
      <c r="A18" s="12"/>
      <c r="B18" s="20" t="s">
        <v>327</v>
      </c>
      <c r="C18" s="38" t="s">
        <v>9</v>
      </c>
      <c r="D18" s="42" t="s">
        <v>62</v>
      </c>
      <c r="E18" s="48" t="s">
        <v>597</v>
      </c>
      <c r="F18" s="57"/>
      <c r="G18" s="71"/>
    </row>
    <row r="19" spans="1:7" ht="24" customHeight="1">
      <c r="A19" s="12"/>
      <c r="B19" s="19" t="s">
        <v>428</v>
      </c>
      <c r="C19" s="38" t="s">
        <v>9</v>
      </c>
      <c r="D19" s="42" t="s">
        <v>62</v>
      </c>
      <c r="E19" s="48" t="s">
        <v>598</v>
      </c>
      <c r="F19" s="57"/>
      <c r="G19" s="66"/>
    </row>
    <row r="20" spans="1:7" ht="36" customHeight="1">
      <c r="A20" s="12"/>
      <c r="B20" s="22" t="s">
        <v>521</v>
      </c>
      <c r="C20" s="39" t="s">
        <v>9</v>
      </c>
      <c r="D20" s="43" t="s">
        <v>62</v>
      </c>
      <c r="E20" s="52" t="s">
        <v>534</v>
      </c>
      <c r="F20" s="61"/>
      <c r="G20" s="71"/>
    </row>
    <row r="21" spans="1:7" ht="24" customHeight="1">
      <c r="A21" s="12"/>
      <c r="B21" s="19" t="s">
        <v>569</v>
      </c>
      <c r="C21" s="39" t="s">
        <v>9</v>
      </c>
      <c r="D21" s="42" t="s">
        <v>62</v>
      </c>
      <c r="E21" s="48" t="s">
        <v>46</v>
      </c>
      <c r="F21" s="57"/>
      <c r="G21" s="66"/>
    </row>
    <row r="22" spans="1:7" ht="45.75" customHeight="1">
      <c r="A22" s="12"/>
      <c r="B22" s="20"/>
      <c r="C22" s="39" t="s">
        <v>9</v>
      </c>
      <c r="D22" s="42" t="s">
        <v>62</v>
      </c>
      <c r="E22" s="48" t="s">
        <v>259</v>
      </c>
      <c r="F22" s="57"/>
      <c r="G22" s="66" t="s">
        <v>367</v>
      </c>
    </row>
    <row r="23" spans="1:7" ht="22.5" customHeight="1">
      <c r="A23" s="12"/>
      <c r="B23" s="20"/>
      <c r="C23" s="39" t="s">
        <v>9</v>
      </c>
      <c r="D23" s="42" t="s">
        <v>62</v>
      </c>
      <c r="E23" s="48" t="s">
        <v>296</v>
      </c>
      <c r="F23" s="57"/>
      <c r="G23" s="66" t="s">
        <v>292</v>
      </c>
    </row>
    <row r="24" spans="1:7" ht="22.5" customHeight="1">
      <c r="A24" s="12"/>
      <c r="B24" s="21"/>
      <c r="C24" s="39" t="s">
        <v>9</v>
      </c>
      <c r="D24" s="42" t="s">
        <v>62</v>
      </c>
      <c r="E24" s="48" t="s">
        <v>44</v>
      </c>
      <c r="F24" s="57"/>
      <c r="G24" s="72" t="s">
        <v>528</v>
      </c>
    </row>
    <row r="25" spans="1:7" ht="24" customHeight="1">
      <c r="A25" s="12"/>
      <c r="B25" s="20" t="s">
        <v>365</v>
      </c>
      <c r="C25" s="39" t="s">
        <v>9</v>
      </c>
      <c r="D25" s="42" t="s">
        <v>62</v>
      </c>
      <c r="E25" s="48" t="s">
        <v>158</v>
      </c>
      <c r="F25" s="57"/>
      <c r="G25" s="66"/>
    </row>
    <row r="26" spans="1:7" ht="46.5" customHeight="1">
      <c r="A26" s="12"/>
      <c r="B26" s="20"/>
      <c r="C26" s="39" t="s">
        <v>9</v>
      </c>
      <c r="D26" s="42" t="s">
        <v>62</v>
      </c>
      <c r="E26" s="48" t="s">
        <v>259</v>
      </c>
      <c r="F26" s="57"/>
      <c r="G26" s="66" t="s">
        <v>273</v>
      </c>
    </row>
    <row r="27" spans="1:7" ht="24" customHeight="1">
      <c r="A27" s="12"/>
      <c r="B27" s="20"/>
      <c r="C27" s="39" t="s">
        <v>9</v>
      </c>
      <c r="D27" s="44" t="s">
        <v>62</v>
      </c>
      <c r="E27" s="53" t="s">
        <v>296</v>
      </c>
      <c r="F27" s="62"/>
      <c r="G27" s="72" t="s">
        <v>529</v>
      </c>
    </row>
    <row r="28" spans="1:7" ht="24" customHeight="1">
      <c r="A28" s="12"/>
      <c r="B28" s="21"/>
      <c r="C28" s="39" t="s">
        <v>9</v>
      </c>
      <c r="D28" s="44" t="s">
        <v>62</v>
      </c>
      <c r="E28" s="53" t="s">
        <v>523</v>
      </c>
      <c r="F28" s="62"/>
      <c r="G28" s="72" t="s">
        <v>528</v>
      </c>
    </row>
    <row r="29" spans="1:7" ht="24" customHeight="1">
      <c r="A29" s="12"/>
      <c r="B29" s="20" t="s">
        <v>599</v>
      </c>
      <c r="C29" s="39" t="s">
        <v>9</v>
      </c>
      <c r="D29" s="44" t="s">
        <v>62</v>
      </c>
      <c r="E29" s="48" t="s">
        <v>601</v>
      </c>
      <c r="F29" s="57"/>
      <c r="G29" s="72" t="s">
        <v>602</v>
      </c>
    </row>
    <row r="30" spans="1:7" ht="24" customHeight="1">
      <c r="A30" s="12"/>
      <c r="B30" s="23" t="s">
        <v>277</v>
      </c>
      <c r="C30" s="38" t="s">
        <v>9</v>
      </c>
      <c r="D30" s="42" t="s">
        <v>62</v>
      </c>
      <c r="E30" s="48" t="s">
        <v>43</v>
      </c>
      <c r="F30" s="57"/>
      <c r="G30" s="66"/>
    </row>
    <row r="31" spans="1:7" ht="43.5" customHeight="1">
      <c r="A31" s="12"/>
      <c r="B31" s="24"/>
      <c r="C31" s="39" t="s">
        <v>9</v>
      </c>
      <c r="D31" s="42" t="s">
        <v>62</v>
      </c>
      <c r="E31" s="48" t="s">
        <v>259</v>
      </c>
      <c r="F31" s="57"/>
      <c r="G31" s="66" t="s">
        <v>234</v>
      </c>
    </row>
    <row r="32" spans="1:7" ht="55.5" customHeight="1">
      <c r="A32" s="12"/>
      <c r="B32" s="25"/>
      <c r="C32" s="39" t="s">
        <v>9</v>
      </c>
      <c r="D32" s="44" t="s">
        <v>62</v>
      </c>
      <c r="E32" s="53" t="s">
        <v>537</v>
      </c>
      <c r="F32" s="62"/>
      <c r="G32" s="72" t="s">
        <v>589</v>
      </c>
    </row>
    <row r="33" spans="1:7" ht="24" customHeight="1">
      <c r="A33" s="12"/>
      <c r="B33" s="26" t="s">
        <v>112</v>
      </c>
      <c r="C33" s="38" t="s">
        <v>9</v>
      </c>
      <c r="D33" s="44" t="s">
        <v>62</v>
      </c>
      <c r="E33" s="49" t="s">
        <v>345</v>
      </c>
      <c r="F33" s="58"/>
      <c r="G33" s="72" t="s">
        <v>527</v>
      </c>
    </row>
    <row r="34" spans="1:7" ht="24" customHeight="1">
      <c r="A34" s="12"/>
      <c r="B34" s="27"/>
      <c r="C34" s="39" t="s">
        <v>9</v>
      </c>
      <c r="D34" s="44" t="s">
        <v>62</v>
      </c>
      <c r="E34" s="48" t="s">
        <v>204</v>
      </c>
      <c r="F34" s="57"/>
      <c r="G34" s="72" t="s">
        <v>229</v>
      </c>
    </row>
    <row r="35" spans="1:7" ht="51" customHeight="1">
      <c r="A35" s="10"/>
      <c r="B35" s="28" t="s">
        <v>35</v>
      </c>
      <c r="C35" s="40" t="s">
        <v>9</v>
      </c>
      <c r="D35" s="43" t="s">
        <v>62</v>
      </c>
      <c r="E35" s="54" t="s">
        <v>525</v>
      </c>
      <c r="F35" s="63"/>
      <c r="G35" s="71" t="s">
        <v>531</v>
      </c>
    </row>
    <row r="36" spans="1:7" ht="21" customHeight="1">
      <c r="A36" s="10"/>
      <c r="B36" s="29"/>
      <c r="C36" s="38" t="s">
        <v>9</v>
      </c>
      <c r="D36" s="42" t="s">
        <v>62</v>
      </c>
      <c r="E36" s="48" t="s">
        <v>609</v>
      </c>
      <c r="F36" s="57"/>
      <c r="G36" s="66"/>
    </row>
    <row r="37" spans="1:7" ht="48.75" customHeight="1">
      <c r="A37" s="13"/>
      <c r="B37" s="30" t="s">
        <v>228</v>
      </c>
      <c r="C37" s="41" t="s">
        <v>9</v>
      </c>
      <c r="D37" s="45" t="s">
        <v>62</v>
      </c>
      <c r="E37" s="55" t="s">
        <v>209</v>
      </c>
      <c r="F37" s="64"/>
      <c r="G37" s="73" t="s">
        <v>438</v>
      </c>
    </row>
  </sheetData>
  <mergeCells count="40">
    <mergeCell ref="A1:G1"/>
    <mergeCell ref="A5:B5"/>
    <mergeCell ref="D5:F5"/>
    <mergeCell ref="E6:F6"/>
    <mergeCell ref="E7:F7"/>
    <mergeCell ref="E8:F8"/>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C9:C12"/>
    <mergeCell ref="G9:G12"/>
    <mergeCell ref="B14:B17"/>
    <mergeCell ref="B21:B24"/>
    <mergeCell ref="B25:B28"/>
    <mergeCell ref="B30:B32"/>
    <mergeCell ref="B33:B34"/>
    <mergeCell ref="B35:B36"/>
    <mergeCell ref="A6:B12"/>
  </mergeCells>
  <phoneticPr fontId="7" type="Hiragana"/>
  <printOptions horizontalCentered="1" verticalCentered="1"/>
  <pageMargins left="0.59055118110236227" right="0.39370078740157483" top="0.78740157480314965" bottom="0" header="0.51181102362204722" footer="0.51181102362204722"/>
  <pageSetup paperSize="9" scale="81" fitToWidth="1" fitToHeight="1" orientation="portrait" usePrinterDefaults="1" blackAndWhite="1" r:id="rId1"/>
  <headerFooter alignWithMargins="0"/>
  <rowBreaks count="1" manualBreakCount="1">
    <brk id="3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A1:BU80"/>
  <sheetViews>
    <sheetView showGridLines="0" view="pageBreakPreview" zoomScale="60" zoomScaleNormal="70" workbookViewId="0">
      <selection sqref="A1:G1"/>
    </sheetView>
  </sheetViews>
  <sheetFormatPr defaultColWidth="4.375" defaultRowHeight="20.25" customHeight="1"/>
  <cols>
    <col min="1" max="1" width="1.625" style="544" customWidth="1"/>
    <col min="2" max="5" width="5.75" style="544" customWidth="1"/>
    <col min="6" max="6" width="16.5" style="544" hidden="1" customWidth="1"/>
    <col min="7" max="11" width="5.625" style="544" customWidth="1"/>
    <col min="12" max="15" width="10" style="544" customWidth="1"/>
    <col min="16" max="16" width="6.125" style="544" customWidth="1"/>
    <col min="17" max="18" width="5.625" style="544" customWidth="1"/>
    <col min="19" max="53" width="6.5" style="544" customWidth="1"/>
    <col min="54" max="58" width="5.625" style="544" customWidth="1"/>
    <col min="59" max="16384" width="4.375" style="544"/>
  </cols>
  <sheetData>
    <row r="1" spans="2:64" s="545" customFormat="1" ht="20.25" customHeight="1">
      <c r="B1" s="548" t="s">
        <v>586</v>
      </c>
      <c r="D1" s="548"/>
      <c r="E1" s="548"/>
      <c r="F1" s="548"/>
      <c r="G1" s="548"/>
      <c r="H1" s="629" t="s">
        <v>243</v>
      </c>
      <c r="J1" s="629"/>
      <c r="L1" s="548"/>
      <c r="M1" s="548"/>
      <c r="N1" s="548"/>
      <c r="O1" s="548"/>
      <c r="P1" s="548"/>
      <c r="Q1" s="548"/>
      <c r="R1" s="548"/>
      <c r="AM1" s="769"/>
      <c r="AN1" s="737"/>
      <c r="AO1" s="737" t="s">
        <v>156</v>
      </c>
      <c r="AP1" s="773" t="s">
        <v>368</v>
      </c>
      <c r="AQ1" s="774"/>
      <c r="AR1" s="774"/>
      <c r="AS1" s="774"/>
      <c r="AT1" s="774"/>
      <c r="AU1" s="774"/>
      <c r="AV1" s="774"/>
      <c r="AW1" s="774"/>
      <c r="AX1" s="774"/>
      <c r="AY1" s="774"/>
      <c r="AZ1" s="774"/>
      <c r="BA1" s="774"/>
      <c r="BB1" s="774"/>
      <c r="BC1" s="774"/>
      <c r="BD1" s="774"/>
      <c r="BE1" s="774"/>
      <c r="BF1" s="737" t="s">
        <v>160</v>
      </c>
    </row>
    <row r="2" spans="2:64" s="545" customFormat="1" ht="20.25" customHeight="1">
      <c r="C2" s="548"/>
      <c r="D2" s="548"/>
      <c r="E2" s="548"/>
      <c r="F2" s="548"/>
      <c r="G2" s="548"/>
      <c r="J2" s="629"/>
      <c r="L2" s="548"/>
      <c r="M2" s="548"/>
      <c r="N2" s="548"/>
      <c r="O2" s="548"/>
      <c r="P2" s="548"/>
      <c r="Q2" s="548"/>
      <c r="R2" s="548"/>
      <c r="Y2" s="737" t="s">
        <v>15</v>
      </c>
      <c r="Z2" s="751">
        <v>4</v>
      </c>
      <c r="AA2" s="751"/>
      <c r="AB2" s="737" t="s">
        <v>121</v>
      </c>
      <c r="AC2" s="761">
        <f>IF(Z2=0,"",YEAR(DATE(2018+Z2,1,1)))</f>
        <v>2022</v>
      </c>
      <c r="AD2" s="761"/>
      <c r="AE2" s="763" t="s">
        <v>426</v>
      </c>
      <c r="AF2" s="763" t="s">
        <v>258</v>
      </c>
      <c r="AG2" s="751">
        <v>4</v>
      </c>
      <c r="AH2" s="751"/>
      <c r="AI2" s="763" t="s">
        <v>397</v>
      </c>
      <c r="AM2" s="769"/>
      <c r="AN2" s="737"/>
      <c r="AO2" s="737" t="s">
        <v>420</v>
      </c>
      <c r="AP2" s="751"/>
      <c r="AQ2" s="751"/>
      <c r="AR2" s="751"/>
      <c r="AS2" s="751"/>
      <c r="AT2" s="751"/>
      <c r="AU2" s="751"/>
      <c r="AV2" s="751"/>
      <c r="AW2" s="751"/>
      <c r="AX2" s="751"/>
      <c r="AY2" s="751"/>
      <c r="AZ2" s="751"/>
      <c r="BA2" s="751"/>
      <c r="BB2" s="751"/>
      <c r="BC2" s="751"/>
      <c r="BD2" s="751"/>
      <c r="BE2" s="751"/>
      <c r="BF2" s="737" t="s">
        <v>160</v>
      </c>
    </row>
    <row r="3" spans="2:64" s="546" customFormat="1" ht="20.25" customHeight="1">
      <c r="B3" s="549"/>
      <c r="C3" s="549"/>
      <c r="D3" s="549"/>
      <c r="E3" s="549"/>
      <c r="F3" s="549"/>
      <c r="G3" s="615"/>
      <c r="H3" s="549"/>
      <c r="I3" s="549"/>
      <c r="J3" s="615"/>
      <c r="K3" s="549"/>
      <c r="L3" s="652"/>
      <c r="M3" s="652"/>
      <c r="N3" s="652"/>
      <c r="O3" s="652"/>
      <c r="P3" s="652"/>
      <c r="Q3" s="652"/>
      <c r="R3" s="652"/>
      <c r="S3" s="549"/>
      <c r="T3" s="549"/>
      <c r="U3" s="549"/>
      <c r="V3" s="549"/>
      <c r="W3" s="549"/>
      <c r="X3" s="549"/>
      <c r="Y3" s="549"/>
      <c r="Z3" s="752"/>
      <c r="AA3" s="752"/>
      <c r="AB3" s="760"/>
      <c r="AC3" s="762"/>
      <c r="AD3" s="760"/>
      <c r="AE3" s="549"/>
      <c r="AF3" s="549"/>
      <c r="AG3" s="549"/>
      <c r="AH3" s="549"/>
      <c r="AI3" s="549"/>
      <c r="AJ3" s="549"/>
      <c r="AK3" s="549"/>
      <c r="AL3" s="549"/>
      <c r="AM3" s="549"/>
      <c r="AN3" s="549"/>
      <c r="AO3" s="549"/>
      <c r="AP3" s="549"/>
      <c r="AQ3" s="549"/>
      <c r="AR3" s="549"/>
      <c r="AS3" s="549"/>
      <c r="AT3" s="549"/>
      <c r="BA3" s="830" t="s">
        <v>17</v>
      </c>
      <c r="BB3" s="843" t="s">
        <v>49</v>
      </c>
      <c r="BC3" s="859"/>
      <c r="BD3" s="859"/>
      <c r="BE3" s="872"/>
      <c r="BF3" s="737"/>
    </row>
    <row r="4" spans="2:64" s="546" customFormat="1" ht="18.75">
      <c r="B4" s="549"/>
      <c r="C4" s="549"/>
      <c r="D4" s="549"/>
      <c r="E4" s="549"/>
      <c r="F4" s="549"/>
      <c r="G4" s="615"/>
      <c r="H4" s="549"/>
      <c r="I4" s="549"/>
      <c r="J4" s="615"/>
      <c r="K4" s="549"/>
      <c r="L4" s="652"/>
      <c r="M4" s="652"/>
      <c r="N4" s="652"/>
      <c r="O4" s="652"/>
      <c r="P4" s="652"/>
      <c r="Q4" s="652"/>
      <c r="R4" s="652"/>
      <c r="S4" s="549"/>
      <c r="T4" s="549"/>
      <c r="U4" s="549"/>
      <c r="V4" s="549"/>
      <c r="W4" s="549"/>
      <c r="X4" s="549"/>
      <c r="Y4" s="549"/>
      <c r="Z4" s="753"/>
      <c r="AA4" s="753"/>
      <c r="AB4" s="549"/>
      <c r="AC4" s="549"/>
      <c r="AD4" s="549"/>
      <c r="AE4" s="549"/>
      <c r="AF4" s="549"/>
      <c r="AG4" s="766"/>
      <c r="AH4" s="766"/>
      <c r="AI4" s="766"/>
      <c r="AJ4" s="766"/>
      <c r="AK4" s="766"/>
      <c r="AL4" s="766"/>
      <c r="AM4" s="766"/>
      <c r="AN4" s="766"/>
      <c r="AO4" s="766"/>
      <c r="AP4" s="766"/>
      <c r="AQ4" s="766"/>
      <c r="AR4" s="766"/>
      <c r="AS4" s="766"/>
      <c r="AT4" s="766"/>
      <c r="AU4" s="545"/>
      <c r="AV4" s="545"/>
      <c r="AW4" s="545"/>
      <c r="AX4" s="545"/>
      <c r="AY4" s="545"/>
      <c r="AZ4" s="545"/>
      <c r="BA4" s="830" t="s">
        <v>294</v>
      </c>
      <c r="BB4" s="843" t="s">
        <v>468</v>
      </c>
      <c r="BC4" s="859"/>
      <c r="BD4" s="859"/>
      <c r="BE4" s="872"/>
      <c r="BF4" s="820"/>
    </row>
    <row r="5" spans="2:64" s="546" customFormat="1" ht="6.75" customHeight="1">
      <c r="B5" s="549"/>
      <c r="C5" s="566"/>
      <c r="D5" s="566"/>
      <c r="E5" s="566"/>
      <c r="F5" s="566"/>
      <c r="G5" s="616"/>
      <c r="H5" s="566"/>
      <c r="I5" s="566"/>
      <c r="J5" s="616"/>
      <c r="K5" s="566"/>
      <c r="L5" s="641"/>
      <c r="M5" s="641"/>
      <c r="N5" s="641"/>
      <c r="O5" s="641"/>
      <c r="P5" s="641"/>
      <c r="Q5" s="641"/>
      <c r="R5" s="641"/>
      <c r="S5" s="566"/>
      <c r="T5" s="566"/>
      <c r="U5" s="566"/>
      <c r="V5" s="566"/>
      <c r="W5" s="566"/>
      <c r="X5" s="566"/>
      <c r="Y5" s="566"/>
      <c r="Z5" s="645"/>
      <c r="AA5" s="645"/>
      <c r="AB5" s="566"/>
      <c r="AC5" s="566"/>
      <c r="AD5" s="566"/>
      <c r="AE5" s="566"/>
      <c r="AF5" s="549"/>
      <c r="AG5" s="766"/>
      <c r="AH5" s="766"/>
      <c r="AI5" s="766"/>
      <c r="AJ5" s="766"/>
      <c r="AK5" s="766"/>
      <c r="AL5" s="766"/>
      <c r="AM5" s="766"/>
      <c r="AN5" s="766"/>
      <c r="AO5" s="766"/>
      <c r="AP5" s="766"/>
      <c r="AQ5" s="766"/>
      <c r="AR5" s="766"/>
      <c r="AS5" s="766"/>
      <c r="AT5" s="766"/>
      <c r="AU5" s="545"/>
      <c r="AV5" s="545"/>
      <c r="AW5" s="545"/>
      <c r="AX5" s="545"/>
      <c r="AY5" s="545"/>
      <c r="AZ5" s="545"/>
      <c r="BA5" s="545"/>
      <c r="BB5" s="545"/>
      <c r="BC5" s="545"/>
      <c r="BD5" s="545"/>
      <c r="BE5" s="820"/>
      <c r="BF5" s="820"/>
    </row>
    <row r="6" spans="2:64" s="546" customFormat="1" ht="20.25" customHeight="1">
      <c r="B6" s="549"/>
      <c r="C6" s="566"/>
      <c r="D6" s="566"/>
      <c r="E6" s="566"/>
      <c r="F6" s="566"/>
      <c r="G6" s="616"/>
      <c r="H6" s="566"/>
      <c r="I6" s="566"/>
      <c r="J6" s="616"/>
      <c r="K6" s="566"/>
      <c r="L6" s="641"/>
      <c r="M6" s="641"/>
      <c r="N6" s="641"/>
      <c r="O6" s="641"/>
      <c r="P6" s="641"/>
      <c r="Q6" s="641"/>
      <c r="R6" s="641"/>
      <c r="S6" s="566"/>
      <c r="T6" s="566"/>
      <c r="U6" s="566"/>
      <c r="V6" s="566"/>
      <c r="W6" s="566"/>
      <c r="X6" s="566"/>
      <c r="Y6" s="566"/>
      <c r="Z6" s="645"/>
      <c r="AA6" s="645"/>
      <c r="AB6" s="566"/>
      <c r="AC6" s="566"/>
      <c r="AD6" s="566"/>
      <c r="AE6" s="566"/>
      <c r="AF6" s="549"/>
      <c r="AG6" s="766"/>
      <c r="AH6" s="766"/>
      <c r="AI6" s="766"/>
      <c r="AJ6" s="766"/>
      <c r="AK6" s="766"/>
      <c r="AL6" s="766" t="s">
        <v>400</v>
      </c>
      <c r="AM6" s="766"/>
      <c r="AN6" s="766"/>
      <c r="AO6" s="766"/>
      <c r="AP6" s="766"/>
      <c r="AQ6" s="766"/>
      <c r="AR6" s="766"/>
      <c r="AS6" s="766"/>
      <c r="AT6" s="640"/>
      <c r="AU6" s="640"/>
      <c r="AV6" s="776"/>
      <c r="AW6" s="766"/>
      <c r="AX6" s="791">
        <v>40</v>
      </c>
      <c r="AY6" s="807"/>
      <c r="AZ6" s="776" t="s">
        <v>466</v>
      </c>
      <c r="BA6" s="766"/>
      <c r="BB6" s="791">
        <v>160</v>
      </c>
      <c r="BC6" s="807"/>
      <c r="BD6" s="776" t="s">
        <v>92</v>
      </c>
      <c r="BE6" s="766"/>
      <c r="BF6" s="820"/>
    </row>
    <row r="7" spans="2:64" s="546" customFormat="1" ht="6.75" customHeight="1">
      <c r="B7" s="549"/>
      <c r="C7" s="566"/>
      <c r="D7" s="566"/>
      <c r="E7" s="566"/>
      <c r="F7" s="566"/>
      <c r="G7" s="616"/>
      <c r="H7" s="566"/>
      <c r="I7" s="566"/>
      <c r="J7" s="616"/>
      <c r="K7" s="566"/>
      <c r="L7" s="641"/>
      <c r="M7" s="641"/>
      <c r="N7" s="641"/>
      <c r="O7" s="641"/>
      <c r="P7" s="641"/>
      <c r="Q7" s="641"/>
      <c r="R7" s="641"/>
      <c r="S7" s="566"/>
      <c r="T7" s="566"/>
      <c r="U7" s="566"/>
      <c r="V7" s="566"/>
      <c r="W7" s="566"/>
      <c r="X7" s="566"/>
      <c r="Y7" s="566"/>
      <c r="Z7" s="645"/>
      <c r="AA7" s="645"/>
      <c r="AB7" s="566"/>
      <c r="AC7" s="566"/>
      <c r="AD7" s="566"/>
      <c r="AE7" s="566"/>
      <c r="AF7" s="549"/>
      <c r="AG7" s="766"/>
      <c r="AH7" s="766"/>
      <c r="AI7" s="766"/>
      <c r="AJ7" s="766"/>
      <c r="AK7" s="766"/>
      <c r="AL7" s="766"/>
      <c r="AM7" s="766"/>
      <c r="AN7" s="766"/>
      <c r="AO7" s="766"/>
      <c r="AP7" s="766"/>
      <c r="AQ7" s="766"/>
      <c r="AR7" s="766"/>
      <c r="AS7" s="766"/>
      <c r="AT7" s="766"/>
      <c r="AU7" s="545"/>
      <c r="AV7" s="545"/>
      <c r="AW7" s="545"/>
      <c r="AX7" s="545"/>
      <c r="AY7" s="545"/>
      <c r="AZ7" s="545"/>
      <c r="BA7" s="545"/>
      <c r="BB7" s="545"/>
      <c r="BC7" s="545"/>
      <c r="BD7" s="545"/>
      <c r="BE7" s="820"/>
      <c r="BF7" s="820"/>
    </row>
    <row r="8" spans="2:64" s="546" customFormat="1" ht="20.25" customHeight="1">
      <c r="B8" s="550"/>
      <c r="C8" s="550"/>
      <c r="D8" s="550"/>
      <c r="E8" s="550"/>
      <c r="F8" s="550"/>
      <c r="G8" s="617"/>
      <c r="H8" s="617"/>
      <c r="I8" s="617"/>
      <c r="J8" s="550"/>
      <c r="K8" s="550"/>
      <c r="L8" s="617"/>
      <c r="M8" s="617"/>
      <c r="N8" s="617"/>
      <c r="O8" s="550"/>
      <c r="P8" s="617"/>
      <c r="Q8" s="617"/>
      <c r="R8" s="617"/>
      <c r="S8" s="706"/>
      <c r="T8" s="721"/>
      <c r="U8" s="721"/>
      <c r="V8" s="736"/>
      <c r="W8" s="549"/>
      <c r="X8" s="549"/>
      <c r="Y8" s="549"/>
      <c r="Z8" s="645"/>
      <c r="AA8" s="757"/>
      <c r="AB8" s="616"/>
      <c r="AC8" s="645"/>
      <c r="AD8" s="645"/>
      <c r="AE8" s="645"/>
      <c r="AF8" s="764"/>
      <c r="AG8" s="646"/>
      <c r="AH8" s="646"/>
      <c r="AI8" s="646"/>
      <c r="AJ8" s="653"/>
      <c r="AK8" s="641"/>
      <c r="AL8" s="757"/>
      <c r="AM8" s="757"/>
      <c r="AN8" s="616"/>
      <c r="AO8" s="640"/>
      <c r="AP8" s="640"/>
      <c r="AQ8" s="640"/>
      <c r="AR8" s="567"/>
      <c r="AS8" s="567"/>
      <c r="AT8" s="766"/>
      <c r="AU8" s="779"/>
      <c r="AV8" s="779"/>
      <c r="AW8" s="787"/>
      <c r="AX8" s="545"/>
      <c r="AY8" s="545" t="s">
        <v>465</v>
      </c>
      <c r="AZ8" s="545"/>
      <c r="BA8" s="545"/>
      <c r="BB8" s="844">
        <f>DAY(EOMONTH(DATE(AC2,AG2,1),0))</f>
        <v>30</v>
      </c>
      <c r="BC8" s="860"/>
      <c r="BD8" s="545" t="s">
        <v>210</v>
      </c>
      <c r="BE8" s="545"/>
      <c r="BF8" s="545"/>
      <c r="BJ8" s="737"/>
      <c r="BK8" s="737"/>
      <c r="BL8" s="737"/>
    </row>
    <row r="9" spans="2:64" s="546" customFormat="1" ht="6" customHeight="1">
      <c r="B9" s="551"/>
      <c r="C9" s="551"/>
      <c r="D9" s="551"/>
      <c r="E9" s="551"/>
      <c r="F9" s="551"/>
      <c r="G9" s="550"/>
      <c r="H9" s="617"/>
      <c r="I9" s="640"/>
      <c r="J9" s="640"/>
      <c r="K9" s="551"/>
      <c r="L9" s="550"/>
      <c r="M9" s="617"/>
      <c r="N9" s="640"/>
      <c r="O9" s="640"/>
      <c r="P9" s="550"/>
      <c r="Q9" s="640"/>
      <c r="R9" s="551"/>
      <c r="S9" s="640"/>
      <c r="T9" s="640"/>
      <c r="U9" s="640"/>
      <c r="V9" s="640"/>
      <c r="W9" s="549"/>
      <c r="X9" s="549"/>
      <c r="Y9" s="549"/>
      <c r="Z9" s="566"/>
      <c r="AA9" s="653"/>
      <c r="AB9" s="653"/>
      <c r="AC9" s="566"/>
      <c r="AD9" s="566"/>
      <c r="AE9" s="566"/>
      <c r="AF9" s="765"/>
      <c r="AG9" s="645"/>
      <c r="AH9" s="653"/>
      <c r="AI9" s="566"/>
      <c r="AJ9" s="646"/>
      <c r="AK9" s="653"/>
      <c r="AL9" s="653"/>
      <c r="AM9" s="653"/>
      <c r="AN9" s="653"/>
      <c r="AO9" s="566"/>
      <c r="AP9" s="766"/>
      <c r="AQ9" s="775"/>
      <c r="AR9" s="775"/>
      <c r="AS9" s="775"/>
      <c r="AT9" s="766"/>
      <c r="AU9" s="545"/>
      <c r="AV9" s="545"/>
      <c r="AW9" s="545"/>
      <c r="AX9" s="545"/>
      <c r="AY9" s="545"/>
      <c r="AZ9" s="545"/>
      <c r="BA9" s="545"/>
      <c r="BB9" s="545"/>
      <c r="BC9" s="545"/>
      <c r="BD9" s="545"/>
      <c r="BE9" s="545"/>
      <c r="BF9" s="545"/>
      <c r="BJ9" s="737"/>
      <c r="BK9" s="737"/>
      <c r="BL9" s="737"/>
    </row>
    <row r="10" spans="2:64" s="546" customFormat="1" ht="18.75">
      <c r="B10" s="550"/>
      <c r="C10" s="550"/>
      <c r="D10" s="550"/>
      <c r="E10" s="550"/>
      <c r="F10" s="550"/>
      <c r="G10" s="617"/>
      <c r="H10" s="617"/>
      <c r="I10" s="617"/>
      <c r="J10" s="550"/>
      <c r="K10" s="550"/>
      <c r="L10" s="617"/>
      <c r="M10" s="617"/>
      <c r="N10" s="617"/>
      <c r="O10" s="550"/>
      <c r="P10" s="617"/>
      <c r="Q10" s="617"/>
      <c r="R10" s="617"/>
      <c r="S10" s="706"/>
      <c r="T10" s="721"/>
      <c r="U10" s="721"/>
      <c r="V10" s="736"/>
      <c r="W10" s="549"/>
      <c r="X10" s="549"/>
      <c r="Y10" s="549"/>
      <c r="Z10" s="645"/>
      <c r="AA10" s="757"/>
      <c r="AB10" s="616"/>
      <c r="AC10" s="645"/>
      <c r="AD10" s="645"/>
      <c r="AE10" s="645"/>
      <c r="AF10" s="765"/>
      <c r="AG10" s="646"/>
      <c r="AH10" s="646"/>
      <c r="AI10" s="646"/>
      <c r="AJ10" s="653"/>
      <c r="AK10" s="641"/>
      <c r="AL10" s="757"/>
      <c r="AM10" s="766"/>
      <c r="AN10" s="766"/>
      <c r="AO10" s="770"/>
      <c r="AP10" s="770"/>
      <c r="AQ10" s="770"/>
      <c r="AR10" s="776"/>
      <c r="AS10" s="775"/>
      <c r="AT10" s="775"/>
      <c r="AU10" s="780"/>
      <c r="AV10" s="783"/>
      <c r="AW10" s="783"/>
      <c r="AX10" s="792"/>
      <c r="AY10" s="792"/>
      <c r="AZ10" s="820" t="s">
        <v>467</v>
      </c>
      <c r="BA10" s="783"/>
      <c r="BB10" s="791">
        <v>1</v>
      </c>
      <c r="BC10" s="861"/>
      <c r="BD10" s="807"/>
      <c r="BE10" s="873" t="s">
        <v>470</v>
      </c>
      <c r="BF10" s="545"/>
      <c r="BJ10" s="737"/>
      <c r="BK10" s="737"/>
      <c r="BL10" s="737"/>
    </row>
    <row r="11" spans="2:64" s="546" customFormat="1" ht="6" customHeight="1">
      <c r="B11" s="551"/>
      <c r="C11" s="551"/>
      <c r="D11" s="551"/>
      <c r="E11" s="551"/>
      <c r="F11" s="608"/>
      <c r="G11" s="551"/>
      <c r="H11" s="551"/>
      <c r="I11" s="551"/>
      <c r="J11" s="551"/>
      <c r="K11" s="550"/>
      <c r="L11" s="617"/>
      <c r="M11" s="640"/>
      <c r="N11" s="640"/>
      <c r="O11" s="550"/>
      <c r="P11" s="640"/>
      <c r="Q11" s="551"/>
      <c r="R11" s="640"/>
      <c r="S11" s="640"/>
      <c r="T11" s="640"/>
      <c r="U11" s="640"/>
      <c r="V11" s="608"/>
      <c r="W11" s="549"/>
      <c r="X11" s="549"/>
      <c r="Y11" s="549"/>
      <c r="Z11" s="566"/>
      <c r="AA11" s="653"/>
      <c r="AB11" s="653"/>
      <c r="AC11" s="566"/>
      <c r="AD11" s="566"/>
      <c r="AE11" s="566"/>
      <c r="AF11" s="765"/>
      <c r="AG11" s="645"/>
      <c r="AH11" s="646"/>
      <c r="AI11" s="653"/>
      <c r="AJ11" s="646"/>
      <c r="AK11" s="653"/>
      <c r="AL11" s="653"/>
      <c r="AM11" s="653"/>
      <c r="AN11" s="653"/>
      <c r="AO11" s="551"/>
      <c r="AP11" s="551"/>
      <c r="AQ11" s="550"/>
      <c r="AR11" s="777"/>
      <c r="AS11" s="775"/>
      <c r="AT11" s="775"/>
      <c r="AU11" s="780"/>
      <c r="AV11" s="783"/>
      <c r="AW11" s="783"/>
      <c r="AX11" s="792"/>
      <c r="AY11" s="792"/>
      <c r="AZ11" s="783"/>
      <c r="BA11" s="783"/>
      <c r="BB11" s="191"/>
      <c r="BC11" s="191"/>
      <c r="BD11" s="191"/>
      <c r="BE11" s="873"/>
      <c r="BF11" s="545"/>
      <c r="BJ11" s="737"/>
      <c r="BK11" s="737"/>
      <c r="BL11" s="737"/>
    </row>
    <row r="12" spans="2:64" s="546" customFormat="1" ht="20.25" customHeight="1">
      <c r="B12" s="552"/>
      <c r="C12" s="552"/>
      <c r="D12" s="552"/>
      <c r="E12" s="552"/>
      <c r="F12" s="552"/>
      <c r="G12" s="552"/>
      <c r="H12" s="552"/>
      <c r="I12" s="552"/>
      <c r="J12" s="552"/>
      <c r="K12" s="552"/>
      <c r="L12" s="552"/>
      <c r="M12" s="552"/>
      <c r="N12" s="552"/>
      <c r="O12" s="552"/>
      <c r="P12" s="552"/>
      <c r="Q12" s="552"/>
      <c r="R12" s="552"/>
      <c r="S12" s="552"/>
      <c r="T12" s="552"/>
      <c r="U12" s="552"/>
      <c r="V12" s="552"/>
      <c r="W12" s="549"/>
      <c r="X12" s="549"/>
      <c r="Y12" s="549"/>
      <c r="Z12" s="550"/>
      <c r="AA12" s="758"/>
      <c r="AB12" s="758"/>
      <c r="AC12" s="550"/>
      <c r="AD12" s="645"/>
      <c r="AE12" s="645"/>
      <c r="AF12" s="764"/>
      <c r="AG12" s="616"/>
      <c r="AH12" s="646"/>
      <c r="AI12" s="653"/>
      <c r="AJ12" s="646"/>
      <c r="AK12" s="653"/>
      <c r="AL12" s="653"/>
      <c r="AM12" s="653"/>
      <c r="AN12" s="653"/>
      <c r="AO12" s="771"/>
      <c r="AP12" s="771"/>
      <c r="AQ12" s="771"/>
      <c r="AR12" s="776"/>
      <c r="AS12" s="775"/>
      <c r="AT12" s="775"/>
      <c r="AU12" s="780"/>
      <c r="AV12" s="783"/>
      <c r="AW12" s="783"/>
      <c r="AX12" s="792"/>
      <c r="AY12" s="792"/>
      <c r="AZ12" s="783"/>
      <c r="BA12" s="783"/>
      <c r="BB12" s="791">
        <v>1</v>
      </c>
      <c r="BC12" s="861"/>
      <c r="BD12" s="807"/>
      <c r="BE12" s="874" t="s">
        <v>118</v>
      </c>
      <c r="BF12" s="545"/>
      <c r="BJ12" s="737"/>
      <c r="BK12" s="737"/>
      <c r="BL12" s="737"/>
    </row>
    <row r="13" spans="2:64" s="546" customFormat="1" ht="6.75" customHeight="1">
      <c r="B13" s="552"/>
      <c r="C13" s="552"/>
      <c r="D13" s="552"/>
      <c r="E13" s="552"/>
      <c r="F13" s="552"/>
      <c r="G13" s="552"/>
      <c r="H13" s="552"/>
      <c r="I13" s="552"/>
      <c r="J13" s="552"/>
      <c r="K13" s="552"/>
      <c r="L13" s="552"/>
      <c r="M13" s="552"/>
      <c r="N13" s="552"/>
      <c r="O13" s="552"/>
      <c r="P13" s="552"/>
      <c r="Q13" s="552"/>
      <c r="R13" s="552"/>
      <c r="S13" s="552"/>
      <c r="T13" s="552"/>
      <c r="U13" s="552"/>
      <c r="V13" s="552"/>
      <c r="W13" s="549"/>
      <c r="X13" s="549"/>
      <c r="Y13" s="549"/>
      <c r="Z13" s="617"/>
      <c r="AA13" s="759"/>
      <c r="AB13" s="759"/>
      <c r="AC13" s="617"/>
      <c r="AD13" s="646"/>
      <c r="AE13" s="646"/>
      <c r="AF13" s="765"/>
      <c r="AG13" s="766"/>
      <c r="AH13" s="766"/>
      <c r="AI13" s="766"/>
      <c r="AJ13" s="766"/>
      <c r="AK13" s="766"/>
      <c r="AL13" s="766"/>
      <c r="AM13" s="766"/>
      <c r="AN13" s="766"/>
      <c r="AO13" s="551"/>
      <c r="AP13" s="551"/>
      <c r="AQ13" s="551"/>
      <c r="AR13" s="766"/>
      <c r="AS13" s="775"/>
      <c r="AT13" s="775"/>
      <c r="AU13" s="780"/>
      <c r="AV13" s="783"/>
      <c r="AW13" s="783"/>
      <c r="AX13" s="792"/>
      <c r="AY13" s="792"/>
      <c r="AZ13" s="783"/>
      <c r="BA13" s="783"/>
      <c r="BB13" s="191"/>
      <c r="BC13" s="191"/>
      <c r="BD13" s="191"/>
      <c r="BE13" s="873"/>
      <c r="BF13" s="545"/>
      <c r="BJ13" s="737"/>
      <c r="BK13" s="737"/>
      <c r="BL13" s="737"/>
    </row>
    <row r="14" spans="2:64" s="546" customFormat="1" ht="18.75">
      <c r="B14" s="552"/>
      <c r="C14" s="552"/>
      <c r="D14" s="552"/>
      <c r="E14" s="552"/>
      <c r="F14" s="552"/>
      <c r="G14" s="552"/>
      <c r="H14" s="552"/>
      <c r="I14" s="552"/>
      <c r="J14" s="552"/>
      <c r="K14" s="552"/>
      <c r="L14" s="552"/>
      <c r="M14" s="552"/>
      <c r="N14" s="552"/>
      <c r="O14" s="552"/>
      <c r="P14" s="552"/>
      <c r="Q14" s="552"/>
      <c r="R14" s="552"/>
      <c r="S14" s="552"/>
      <c r="T14" s="552"/>
      <c r="U14" s="552"/>
      <c r="V14" s="552"/>
      <c r="W14" s="549"/>
      <c r="X14" s="549"/>
      <c r="Y14" s="549"/>
      <c r="Z14" s="550"/>
      <c r="AA14" s="758"/>
      <c r="AB14" s="758"/>
      <c r="AC14" s="550"/>
      <c r="AD14" s="645"/>
      <c r="AE14" s="645"/>
      <c r="AF14" s="765"/>
      <c r="AG14" s="766"/>
      <c r="AH14" s="766"/>
      <c r="AI14" s="766"/>
      <c r="AJ14" s="766"/>
      <c r="AK14" s="766"/>
      <c r="AL14" s="766"/>
      <c r="AM14" s="766"/>
      <c r="AN14" s="766"/>
      <c r="AO14" s="640"/>
      <c r="AP14" s="640"/>
      <c r="AQ14" s="640"/>
      <c r="AR14" s="766"/>
      <c r="AS14" s="775"/>
      <c r="AT14" s="778" t="s">
        <v>26</v>
      </c>
      <c r="AU14" s="781"/>
      <c r="AV14" s="784"/>
      <c r="AW14" s="788"/>
      <c r="AX14" s="191" t="s">
        <v>232</v>
      </c>
      <c r="AY14" s="781"/>
      <c r="AZ14" s="784"/>
      <c r="BA14" s="788"/>
      <c r="BB14" s="845" t="s">
        <v>469</v>
      </c>
      <c r="BC14" s="862">
        <f>(AY14-AU14)*24</f>
        <v>0</v>
      </c>
      <c r="BD14" s="871"/>
      <c r="BE14" s="190" t="s">
        <v>472</v>
      </c>
      <c r="BF14" s="191"/>
      <c r="BJ14" s="737"/>
      <c r="BK14" s="737"/>
      <c r="BL14" s="737"/>
    </row>
    <row r="15" spans="2:64" s="546" customFormat="1" ht="6.75" customHeight="1">
      <c r="B15" s="549"/>
      <c r="C15" s="567"/>
      <c r="D15" s="567"/>
      <c r="E15" s="567"/>
      <c r="F15" s="567"/>
      <c r="G15" s="566"/>
      <c r="H15" s="566"/>
      <c r="I15" s="641"/>
      <c r="J15" s="645"/>
      <c r="K15" s="646"/>
      <c r="L15" s="653"/>
      <c r="M15" s="653"/>
      <c r="N15" s="645"/>
      <c r="O15" s="653"/>
      <c r="P15" s="566"/>
      <c r="Q15" s="646"/>
      <c r="R15" s="653"/>
      <c r="S15" s="653"/>
      <c r="T15" s="653"/>
      <c r="U15" s="653"/>
      <c r="V15" s="566"/>
      <c r="W15" s="641"/>
      <c r="X15" s="645"/>
      <c r="Y15" s="645"/>
      <c r="Z15" s="616"/>
      <c r="AA15" s="645"/>
      <c r="AB15" s="641"/>
      <c r="AC15" s="645"/>
      <c r="AD15" s="646"/>
      <c r="AE15" s="653"/>
      <c r="AF15" s="765"/>
      <c r="AG15" s="764"/>
      <c r="AH15" s="768"/>
      <c r="AI15" s="765"/>
      <c r="AJ15" s="768"/>
      <c r="AK15" s="765"/>
      <c r="AL15" s="765"/>
      <c r="AM15" s="765"/>
      <c r="AN15" s="765"/>
      <c r="AO15" s="772"/>
      <c r="AP15" s="549"/>
      <c r="AQ15" s="753"/>
      <c r="AR15" s="753"/>
      <c r="AS15" s="753"/>
      <c r="AT15" s="753"/>
      <c r="AU15" s="761"/>
      <c r="AV15" s="785"/>
      <c r="AW15" s="785"/>
      <c r="AX15" s="793"/>
      <c r="AY15" s="793"/>
      <c r="AZ15" s="785"/>
      <c r="BA15" s="785"/>
      <c r="BB15" s="846"/>
      <c r="BC15" s="846"/>
      <c r="BD15" s="846"/>
      <c r="BE15" s="875"/>
      <c r="BJ15" s="737"/>
      <c r="BK15" s="737"/>
      <c r="BL15" s="737"/>
    </row>
    <row r="16" spans="2:64" ht="8.4499999999999993" customHeight="1">
      <c r="B16" s="553"/>
      <c r="C16" s="568"/>
      <c r="D16" s="568"/>
      <c r="E16" s="568"/>
      <c r="F16" s="568"/>
      <c r="G16" s="568"/>
      <c r="H16" s="553"/>
      <c r="I16" s="553"/>
      <c r="J16" s="553"/>
      <c r="K16" s="553"/>
      <c r="L16" s="553"/>
      <c r="M16" s="553"/>
      <c r="N16" s="553"/>
      <c r="O16" s="553"/>
      <c r="P16" s="553"/>
      <c r="Q16" s="553"/>
      <c r="R16" s="553"/>
      <c r="S16" s="553"/>
      <c r="T16" s="553"/>
      <c r="U16" s="553"/>
      <c r="V16" s="553"/>
      <c r="W16" s="553"/>
      <c r="X16" s="568"/>
      <c r="Y16" s="553"/>
      <c r="Z16" s="553"/>
      <c r="AA16" s="553"/>
      <c r="AB16" s="553"/>
      <c r="AC16" s="553"/>
      <c r="AD16" s="553"/>
      <c r="AE16" s="553"/>
      <c r="AF16" s="553"/>
      <c r="AG16" s="553"/>
      <c r="AH16" s="553"/>
      <c r="AI16" s="553"/>
      <c r="AJ16" s="553"/>
      <c r="AK16" s="553"/>
      <c r="AL16" s="553"/>
      <c r="AM16" s="553"/>
      <c r="AN16" s="568"/>
      <c r="AO16" s="553"/>
      <c r="AP16" s="553"/>
      <c r="AQ16" s="553"/>
      <c r="AR16" s="553"/>
      <c r="AS16" s="553"/>
      <c r="AT16" s="553"/>
      <c r="BE16" s="876"/>
      <c r="BF16" s="876"/>
      <c r="BG16" s="876"/>
    </row>
    <row r="17" spans="2:58" ht="20.25" customHeight="1">
      <c r="B17" s="554" t="s">
        <v>119</v>
      </c>
      <c r="C17" s="569" t="s">
        <v>450</v>
      </c>
      <c r="D17" s="588"/>
      <c r="E17" s="598"/>
      <c r="F17" s="598"/>
      <c r="G17" s="618" t="s">
        <v>363</v>
      </c>
      <c r="H17" s="630" t="s">
        <v>161</v>
      </c>
      <c r="I17" s="588"/>
      <c r="J17" s="588"/>
      <c r="K17" s="598"/>
      <c r="L17" s="630" t="s">
        <v>457</v>
      </c>
      <c r="M17" s="588"/>
      <c r="N17" s="588"/>
      <c r="O17" s="667"/>
      <c r="P17" s="675"/>
      <c r="Q17" s="684"/>
      <c r="R17" s="692"/>
      <c r="S17" s="707" t="s">
        <v>459</v>
      </c>
      <c r="T17" s="722"/>
      <c r="U17" s="722"/>
      <c r="V17" s="722"/>
      <c r="W17" s="722"/>
      <c r="X17" s="722"/>
      <c r="Y17" s="722"/>
      <c r="Z17" s="722"/>
      <c r="AA17" s="722"/>
      <c r="AB17" s="722"/>
      <c r="AC17" s="722"/>
      <c r="AD17" s="722"/>
      <c r="AE17" s="722"/>
      <c r="AF17" s="722"/>
      <c r="AG17" s="722"/>
      <c r="AH17" s="722"/>
      <c r="AI17" s="722"/>
      <c r="AJ17" s="722"/>
      <c r="AK17" s="722"/>
      <c r="AL17" s="722"/>
      <c r="AM17" s="722"/>
      <c r="AN17" s="722"/>
      <c r="AO17" s="722"/>
      <c r="AP17" s="722"/>
      <c r="AQ17" s="722"/>
      <c r="AR17" s="722"/>
      <c r="AS17" s="722"/>
      <c r="AT17" s="722"/>
      <c r="AU17" s="722"/>
      <c r="AV17" s="722"/>
      <c r="AW17" s="789"/>
      <c r="AX17" s="794" t="str">
        <f>IF(BB3="４週","(11) 1～4週目の勤務時間数合計","(11) 1か月の勤務時間数   合計")</f>
        <v>(11) 1～4週目の勤務時間数合計</v>
      </c>
      <c r="AY17" s="808"/>
      <c r="AZ17" s="821" t="s">
        <v>270</v>
      </c>
      <c r="BA17" s="831"/>
      <c r="BB17" s="847" t="s">
        <v>374</v>
      </c>
      <c r="BC17" s="863"/>
      <c r="BD17" s="863"/>
      <c r="BE17" s="863"/>
      <c r="BF17" s="877"/>
    </row>
    <row r="18" spans="2:58" ht="20.25" customHeight="1">
      <c r="B18" s="555"/>
      <c r="C18" s="570"/>
      <c r="D18" s="589"/>
      <c r="E18" s="599"/>
      <c r="F18" s="599"/>
      <c r="G18" s="619"/>
      <c r="H18" s="631"/>
      <c r="I18" s="589"/>
      <c r="J18" s="589"/>
      <c r="K18" s="599"/>
      <c r="L18" s="631"/>
      <c r="M18" s="589"/>
      <c r="N18" s="589"/>
      <c r="O18" s="668"/>
      <c r="P18" s="676"/>
      <c r="Q18" s="685"/>
      <c r="R18" s="693"/>
      <c r="S18" s="708" t="s">
        <v>330</v>
      </c>
      <c r="T18" s="723"/>
      <c r="U18" s="723"/>
      <c r="V18" s="723"/>
      <c r="W18" s="723"/>
      <c r="X18" s="723"/>
      <c r="Y18" s="738"/>
      <c r="Z18" s="708" t="s">
        <v>462</v>
      </c>
      <c r="AA18" s="723"/>
      <c r="AB18" s="723"/>
      <c r="AC18" s="723"/>
      <c r="AD18" s="723"/>
      <c r="AE18" s="723"/>
      <c r="AF18" s="738"/>
      <c r="AG18" s="708" t="s">
        <v>463</v>
      </c>
      <c r="AH18" s="723"/>
      <c r="AI18" s="723"/>
      <c r="AJ18" s="723"/>
      <c r="AK18" s="723"/>
      <c r="AL18" s="723"/>
      <c r="AM18" s="738"/>
      <c r="AN18" s="708" t="s">
        <v>170</v>
      </c>
      <c r="AO18" s="723"/>
      <c r="AP18" s="723"/>
      <c r="AQ18" s="723"/>
      <c r="AR18" s="723"/>
      <c r="AS18" s="723"/>
      <c r="AT18" s="738"/>
      <c r="AU18" s="782" t="s">
        <v>464</v>
      </c>
      <c r="AV18" s="786"/>
      <c r="AW18" s="790"/>
      <c r="AX18" s="795"/>
      <c r="AY18" s="809"/>
      <c r="AZ18" s="822"/>
      <c r="BA18" s="832"/>
      <c r="BB18" s="564"/>
      <c r="BC18" s="583"/>
      <c r="BD18" s="583"/>
      <c r="BE18" s="583"/>
      <c r="BF18" s="650"/>
    </row>
    <row r="19" spans="2:58" ht="20.25" customHeight="1">
      <c r="B19" s="555"/>
      <c r="C19" s="570"/>
      <c r="D19" s="589"/>
      <c r="E19" s="599"/>
      <c r="F19" s="599"/>
      <c r="G19" s="619"/>
      <c r="H19" s="631"/>
      <c r="I19" s="589"/>
      <c r="J19" s="589"/>
      <c r="K19" s="599"/>
      <c r="L19" s="631"/>
      <c r="M19" s="589"/>
      <c r="N19" s="589"/>
      <c r="O19" s="668"/>
      <c r="P19" s="676"/>
      <c r="Q19" s="685"/>
      <c r="R19" s="693"/>
      <c r="S19" s="709">
        <v>1</v>
      </c>
      <c r="T19" s="724">
        <v>2</v>
      </c>
      <c r="U19" s="724">
        <v>3</v>
      </c>
      <c r="V19" s="724">
        <v>4</v>
      </c>
      <c r="W19" s="724">
        <v>5</v>
      </c>
      <c r="X19" s="724">
        <v>6</v>
      </c>
      <c r="Y19" s="739">
        <v>7</v>
      </c>
      <c r="Z19" s="709">
        <v>8</v>
      </c>
      <c r="AA19" s="724">
        <v>9</v>
      </c>
      <c r="AB19" s="724">
        <v>10</v>
      </c>
      <c r="AC19" s="724">
        <v>11</v>
      </c>
      <c r="AD19" s="724">
        <v>12</v>
      </c>
      <c r="AE19" s="724">
        <v>13</v>
      </c>
      <c r="AF19" s="739">
        <v>14</v>
      </c>
      <c r="AG19" s="767">
        <v>15</v>
      </c>
      <c r="AH19" s="724">
        <v>16</v>
      </c>
      <c r="AI19" s="724">
        <v>17</v>
      </c>
      <c r="AJ19" s="724">
        <v>18</v>
      </c>
      <c r="AK19" s="724">
        <v>19</v>
      </c>
      <c r="AL19" s="724">
        <v>20</v>
      </c>
      <c r="AM19" s="739">
        <v>21</v>
      </c>
      <c r="AN19" s="709">
        <v>22</v>
      </c>
      <c r="AO19" s="724">
        <v>23</v>
      </c>
      <c r="AP19" s="724">
        <v>24</v>
      </c>
      <c r="AQ19" s="724">
        <v>25</v>
      </c>
      <c r="AR19" s="724">
        <v>26</v>
      </c>
      <c r="AS19" s="724">
        <v>27</v>
      </c>
      <c r="AT19" s="739">
        <v>28</v>
      </c>
      <c r="AU19" s="709" t="str">
        <f>IF($BB$3="暦月",IF(DAY(DATE($AC$2,$AG$2,29))=29,29,""),"")</f>
        <v/>
      </c>
      <c r="AV19" s="724" t="str">
        <f>IF($BB$3="暦月",IF(DAY(DATE($AC$2,$AG$2,30))=30,30,""),"")</f>
        <v/>
      </c>
      <c r="AW19" s="739" t="str">
        <f>IF($BB$3="暦月",IF(DAY(DATE($AC$2,$AG$2,31))=31,31,""),"")</f>
        <v/>
      </c>
      <c r="AX19" s="795"/>
      <c r="AY19" s="809"/>
      <c r="AZ19" s="822"/>
      <c r="BA19" s="832"/>
      <c r="BB19" s="564"/>
      <c r="BC19" s="583"/>
      <c r="BD19" s="583"/>
      <c r="BE19" s="583"/>
      <c r="BF19" s="650"/>
    </row>
    <row r="20" spans="2:58" ht="20.25" hidden="1" customHeight="1">
      <c r="B20" s="555"/>
      <c r="C20" s="570"/>
      <c r="D20" s="589"/>
      <c r="E20" s="599"/>
      <c r="F20" s="599"/>
      <c r="G20" s="619"/>
      <c r="H20" s="631"/>
      <c r="I20" s="589"/>
      <c r="J20" s="589"/>
      <c r="K20" s="599"/>
      <c r="L20" s="631"/>
      <c r="M20" s="589"/>
      <c r="N20" s="589"/>
      <c r="O20" s="668"/>
      <c r="P20" s="676"/>
      <c r="Q20" s="685"/>
      <c r="R20" s="693"/>
      <c r="S20" s="709">
        <f>WEEKDAY(DATE($AC$2,$AG$2,1))</f>
        <v>6</v>
      </c>
      <c r="T20" s="724">
        <f>WEEKDAY(DATE($AC$2,$AG$2,2))</f>
        <v>7</v>
      </c>
      <c r="U20" s="724">
        <f>WEEKDAY(DATE($AC$2,$AG$2,3))</f>
        <v>1</v>
      </c>
      <c r="V20" s="724">
        <f>WEEKDAY(DATE($AC$2,$AG$2,4))</f>
        <v>2</v>
      </c>
      <c r="W20" s="724">
        <f>WEEKDAY(DATE($AC$2,$AG$2,5))</f>
        <v>3</v>
      </c>
      <c r="X20" s="724">
        <f>WEEKDAY(DATE($AC$2,$AG$2,6))</f>
        <v>4</v>
      </c>
      <c r="Y20" s="739">
        <f>WEEKDAY(DATE($AC$2,$AG$2,7))</f>
        <v>5</v>
      </c>
      <c r="Z20" s="709">
        <f>WEEKDAY(DATE($AC$2,$AG$2,8))</f>
        <v>6</v>
      </c>
      <c r="AA20" s="724">
        <f>WEEKDAY(DATE($AC$2,$AG$2,9))</f>
        <v>7</v>
      </c>
      <c r="AB20" s="724">
        <f>WEEKDAY(DATE($AC$2,$AG$2,10))</f>
        <v>1</v>
      </c>
      <c r="AC20" s="724">
        <f>WEEKDAY(DATE($AC$2,$AG$2,11))</f>
        <v>2</v>
      </c>
      <c r="AD20" s="724">
        <f>WEEKDAY(DATE($AC$2,$AG$2,12))</f>
        <v>3</v>
      </c>
      <c r="AE20" s="724">
        <f>WEEKDAY(DATE($AC$2,$AG$2,13))</f>
        <v>4</v>
      </c>
      <c r="AF20" s="739">
        <f>WEEKDAY(DATE($AC$2,$AG$2,14))</f>
        <v>5</v>
      </c>
      <c r="AG20" s="709">
        <f>WEEKDAY(DATE($AC$2,$AG$2,15))</f>
        <v>6</v>
      </c>
      <c r="AH20" s="724">
        <f>WEEKDAY(DATE($AC$2,$AG$2,16))</f>
        <v>7</v>
      </c>
      <c r="AI20" s="724">
        <f>WEEKDAY(DATE($AC$2,$AG$2,17))</f>
        <v>1</v>
      </c>
      <c r="AJ20" s="724">
        <f>WEEKDAY(DATE($AC$2,$AG$2,18))</f>
        <v>2</v>
      </c>
      <c r="AK20" s="724">
        <f>WEEKDAY(DATE($AC$2,$AG$2,19))</f>
        <v>3</v>
      </c>
      <c r="AL20" s="724">
        <f>WEEKDAY(DATE($AC$2,$AG$2,20))</f>
        <v>4</v>
      </c>
      <c r="AM20" s="739">
        <f>WEEKDAY(DATE($AC$2,$AG$2,21))</f>
        <v>5</v>
      </c>
      <c r="AN20" s="709">
        <f>WEEKDAY(DATE($AC$2,$AG$2,22))</f>
        <v>6</v>
      </c>
      <c r="AO20" s="724">
        <f>WEEKDAY(DATE($AC$2,$AG$2,23))</f>
        <v>7</v>
      </c>
      <c r="AP20" s="724">
        <f>WEEKDAY(DATE($AC$2,$AG$2,24))</f>
        <v>1</v>
      </c>
      <c r="AQ20" s="724">
        <f>WEEKDAY(DATE($AC$2,$AG$2,25))</f>
        <v>2</v>
      </c>
      <c r="AR20" s="724">
        <f>WEEKDAY(DATE($AC$2,$AG$2,26))</f>
        <v>3</v>
      </c>
      <c r="AS20" s="724">
        <f>WEEKDAY(DATE($AC$2,$AG$2,27))</f>
        <v>4</v>
      </c>
      <c r="AT20" s="739">
        <f>WEEKDAY(DATE($AC$2,$AG$2,28))</f>
        <v>5</v>
      </c>
      <c r="AU20" s="709">
        <f>IF(AU19=29,WEEKDAY(DATE($AC$2,$AG$2,29)),0)</f>
        <v>0</v>
      </c>
      <c r="AV20" s="724">
        <f>IF(AV19=30,WEEKDAY(DATE($AC$2,$AG$2,30)),0)</f>
        <v>0</v>
      </c>
      <c r="AW20" s="739">
        <f>IF(AW19=31,WEEKDAY(DATE($AC$2,$AG$2,31)),0)</f>
        <v>0</v>
      </c>
      <c r="AX20" s="795"/>
      <c r="AY20" s="809"/>
      <c r="AZ20" s="822"/>
      <c r="BA20" s="832"/>
      <c r="BB20" s="564"/>
      <c r="BC20" s="583"/>
      <c r="BD20" s="583"/>
      <c r="BE20" s="583"/>
      <c r="BF20" s="650"/>
    </row>
    <row r="21" spans="2:58" ht="22.5" customHeight="1">
      <c r="B21" s="556"/>
      <c r="C21" s="571"/>
      <c r="D21" s="590"/>
      <c r="E21" s="600"/>
      <c r="F21" s="600"/>
      <c r="G21" s="620"/>
      <c r="H21" s="632"/>
      <c r="I21" s="590"/>
      <c r="J21" s="590"/>
      <c r="K21" s="600"/>
      <c r="L21" s="632"/>
      <c r="M21" s="590"/>
      <c r="N21" s="590"/>
      <c r="O21" s="669"/>
      <c r="P21" s="677"/>
      <c r="Q21" s="686"/>
      <c r="R21" s="694"/>
      <c r="S21" s="710" t="str">
        <f t="shared" ref="S21:AT21" si="0">IF(S20=1,"日",IF(S20=2,"月",IF(S20=3,"火",IF(S20=4,"水",IF(S20=5,"木",IF(S20=6,"金","土"))))))</f>
        <v>金</v>
      </c>
      <c r="T21" s="725" t="str">
        <f t="shared" si="0"/>
        <v>土</v>
      </c>
      <c r="U21" s="725" t="str">
        <f t="shared" si="0"/>
        <v>日</v>
      </c>
      <c r="V21" s="725" t="str">
        <f t="shared" si="0"/>
        <v>月</v>
      </c>
      <c r="W21" s="725" t="str">
        <f t="shared" si="0"/>
        <v>火</v>
      </c>
      <c r="X21" s="725" t="str">
        <f t="shared" si="0"/>
        <v>水</v>
      </c>
      <c r="Y21" s="740" t="str">
        <f t="shared" si="0"/>
        <v>木</v>
      </c>
      <c r="Z21" s="710" t="str">
        <f t="shared" si="0"/>
        <v>金</v>
      </c>
      <c r="AA21" s="725" t="str">
        <f t="shared" si="0"/>
        <v>土</v>
      </c>
      <c r="AB21" s="725" t="str">
        <f t="shared" si="0"/>
        <v>日</v>
      </c>
      <c r="AC21" s="725" t="str">
        <f t="shared" si="0"/>
        <v>月</v>
      </c>
      <c r="AD21" s="725" t="str">
        <f t="shared" si="0"/>
        <v>火</v>
      </c>
      <c r="AE21" s="725" t="str">
        <f t="shared" si="0"/>
        <v>水</v>
      </c>
      <c r="AF21" s="740" t="str">
        <f t="shared" si="0"/>
        <v>木</v>
      </c>
      <c r="AG21" s="710" t="str">
        <f t="shared" si="0"/>
        <v>金</v>
      </c>
      <c r="AH21" s="725" t="str">
        <f t="shared" si="0"/>
        <v>土</v>
      </c>
      <c r="AI21" s="725" t="str">
        <f t="shared" si="0"/>
        <v>日</v>
      </c>
      <c r="AJ21" s="725" t="str">
        <f t="shared" si="0"/>
        <v>月</v>
      </c>
      <c r="AK21" s="725" t="str">
        <f t="shared" si="0"/>
        <v>火</v>
      </c>
      <c r="AL21" s="725" t="str">
        <f t="shared" si="0"/>
        <v>水</v>
      </c>
      <c r="AM21" s="740" t="str">
        <f t="shared" si="0"/>
        <v>木</v>
      </c>
      <c r="AN21" s="710" t="str">
        <f t="shared" si="0"/>
        <v>金</v>
      </c>
      <c r="AO21" s="725" t="str">
        <f t="shared" si="0"/>
        <v>土</v>
      </c>
      <c r="AP21" s="725" t="str">
        <f t="shared" si="0"/>
        <v>日</v>
      </c>
      <c r="AQ21" s="725" t="str">
        <f t="shared" si="0"/>
        <v>月</v>
      </c>
      <c r="AR21" s="725" t="str">
        <f t="shared" si="0"/>
        <v>火</v>
      </c>
      <c r="AS21" s="725" t="str">
        <f t="shared" si="0"/>
        <v>水</v>
      </c>
      <c r="AT21" s="740" t="str">
        <f t="shared" si="0"/>
        <v>木</v>
      </c>
      <c r="AU21" s="725" t="str">
        <f>IF(AU20=1,"日",IF(AU20=2,"月",IF(AU20=3,"火",IF(AU20=4,"水",IF(AU20=5,"木",IF(AU20=6,"金",IF(AU20=0,"","土")))))))</f>
        <v/>
      </c>
      <c r="AV21" s="725" t="str">
        <f>IF(AV20=1,"日",IF(AV20=2,"月",IF(AV20=3,"火",IF(AV20=4,"水",IF(AV20=5,"木",IF(AV20=6,"金",IF(AV20=0,"","土")))))))</f>
        <v/>
      </c>
      <c r="AW21" s="725" t="str">
        <f>IF(AW20=1,"日",IF(AW20=2,"月",IF(AW20=3,"火",IF(AW20=4,"水",IF(AW20=5,"木",IF(AW20=6,"金",IF(AW20=0,"","土")))))))</f>
        <v/>
      </c>
      <c r="AX21" s="796"/>
      <c r="AY21" s="810"/>
      <c r="AZ21" s="823"/>
      <c r="BA21" s="833"/>
      <c r="BB21" s="565"/>
      <c r="BC21" s="584"/>
      <c r="BD21" s="584"/>
      <c r="BE21" s="584"/>
      <c r="BF21" s="651"/>
    </row>
    <row r="22" spans="2:58" ht="20.25" customHeight="1">
      <c r="B22" s="557">
        <v>1</v>
      </c>
      <c r="C22" s="572"/>
      <c r="D22" s="591"/>
      <c r="E22" s="601"/>
      <c r="F22" s="609"/>
      <c r="G22" s="621"/>
      <c r="H22" s="633"/>
      <c r="I22" s="642"/>
      <c r="J22" s="642"/>
      <c r="K22" s="647"/>
      <c r="L22" s="654"/>
      <c r="M22" s="662"/>
      <c r="N22" s="662"/>
      <c r="O22" s="670"/>
      <c r="P22" s="678" t="s">
        <v>260</v>
      </c>
      <c r="Q22" s="687"/>
      <c r="R22" s="695"/>
      <c r="S22" s="711"/>
      <c r="T22" s="726"/>
      <c r="U22" s="726"/>
      <c r="V22" s="726"/>
      <c r="W22" s="726"/>
      <c r="X22" s="726"/>
      <c r="Y22" s="741"/>
      <c r="Z22" s="711"/>
      <c r="AA22" s="726"/>
      <c r="AB22" s="726"/>
      <c r="AC22" s="726"/>
      <c r="AD22" s="726"/>
      <c r="AE22" s="726"/>
      <c r="AF22" s="741"/>
      <c r="AG22" s="711"/>
      <c r="AH22" s="726"/>
      <c r="AI22" s="726"/>
      <c r="AJ22" s="726"/>
      <c r="AK22" s="726"/>
      <c r="AL22" s="726"/>
      <c r="AM22" s="741"/>
      <c r="AN22" s="711"/>
      <c r="AO22" s="726"/>
      <c r="AP22" s="726"/>
      <c r="AQ22" s="726"/>
      <c r="AR22" s="726"/>
      <c r="AS22" s="726"/>
      <c r="AT22" s="741"/>
      <c r="AU22" s="711"/>
      <c r="AV22" s="726"/>
      <c r="AW22" s="726"/>
      <c r="AX22" s="797"/>
      <c r="AY22" s="811"/>
      <c r="AZ22" s="824"/>
      <c r="BA22" s="834"/>
      <c r="BB22" s="848"/>
      <c r="BC22" s="864"/>
      <c r="BD22" s="864"/>
      <c r="BE22" s="864"/>
      <c r="BF22" s="878"/>
    </row>
    <row r="23" spans="2:58" ht="20.25" customHeight="1">
      <c r="B23" s="558"/>
      <c r="C23" s="573"/>
      <c r="D23" s="592"/>
      <c r="E23" s="602"/>
      <c r="F23" s="610"/>
      <c r="G23" s="622"/>
      <c r="H23" s="634"/>
      <c r="I23" s="643"/>
      <c r="J23" s="643"/>
      <c r="K23" s="648"/>
      <c r="L23" s="655"/>
      <c r="M23" s="663"/>
      <c r="N23" s="663"/>
      <c r="O23" s="671"/>
      <c r="P23" s="679" t="s">
        <v>404</v>
      </c>
      <c r="Q23" s="688"/>
      <c r="R23" s="696"/>
      <c r="S23" s="712" t="str">
        <f>IF(S22="","",VLOOKUP(S22,'シフト記号表（勤務時間帯）'!$C$6:$K$35,9,FALSE))</f>
        <v/>
      </c>
      <c r="T23" s="727" t="str">
        <f>IF(T22="","",VLOOKUP(T22,'シフト記号表（勤務時間帯）'!$C$6:$K$35,9,FALSE))</f>
        <v/>
      </c>
      <c r="U23" s="727" t="str">
        <f>IF(U22="","",VLOOKUP(U22,'シフト記号表（勤務時間帯）'!$C$6:$K$35,9,FALSE))</f>
        <v/>
      </c>
      <c r="V23" s="727" t="str">
        <f>IF(V22="","",VLOOKUP(V22,'シフト記号表（勤務時間帯）'!$C$6:$K$35,9,FALSE))</f>
        <v/>
      </c>
      <c r="W23" s="727" t="str">
        <f>IF(W22="","",VLOOKUP(W22,'シフト記号表（勤務時間帯）'!$C$6:$K$35,9,FALSE))</f>
        <v/>
      </c>
      <c r="X23" s="727" t="str">
        <f>IF(X22="","",VLOOKUP(X22,'シフト記号表（勤務時間帯）'!$C$6:$K$35,9,FALSE))</f>
        <v/>
      </c>
      <c r="Y23" s="742" t="str">
        <f>IF(Y22="","",VLOOKUP(Y22,'シフト記号表（勤務時間帯）'!$C$6:$K$35,9,FALSE))</f>
        <v/>
      </c>
      <c r="Z23" s="712" t="str">
        <f>IF(Z22="","",VLOOKUP(Z22,'シフト記号表（勤務時間帯）'!$C$6:$K$35,9,FALSE))</f>
        <v/>
      </c>
      <c r="AA23" s="727" t="str">
        <f>IF(AA22="","",VLOOKUP(AA22,'シフト記号表（勤務時間帯）'!$C$6:$K$35,9,FALSE))</f>
        <v/>
      </c>
      <c r="AB23" s="727" t="str">
        <f>IF(AB22="","",VLOOKUP(AB22,'シフト記号表（勤務時間帯）'!$C$6:$K$35,9,FALSE))</f>
        <v/>
      </c>
      <c r="AC23" s="727" t="str">
        <f>IF(AC22="","",VLOOKUP(AC22,'シフト記号表（勤務時間帯）'!$C$6:$K$35,9,FALSE))</f>
        <v/>
      </c>
      <c r="AD23" s="727" t="str">
        <f>IF(AD22="","",VLOOKUP(AD22,'シフト記号表（勤務時間帯）'!$C$6:$K$35,9,FALSE))</f>
        <v/>
      </c>
      <c r="AE23" s="727" t="str">
        <f>IF(AE22="","",VLOOKUP(AE22,'シフト記号表（勤務時間帯）'!$C$6:$K$35,9,FALSE))</f>
        <v/>
      </c>
      <c r="AF23" s="742" t="str">
        <f>IF(AF22="","",VLOOKUP(AF22,'シフト記号表（勤務時間帯）'!$C$6:$K$35,9,FALSE))</f>
        <v/>
      </c>
      <c r="AG23" s="712" t="str">
        <f>IF(AG22="","",VLOOKUP(AG22,'シフト記号表（勤務時間帯）'!$C$6:$K$35,9,FALSE))</f>
        <v/>
      </c>
      <c r="AH23" s="727" t="str">
        <f>IF(AH22="","",VLOOKUP(AH22,'シフト記号表（勤務時間帯）'!$C$6:$K$35,9,FALSE))</f>
        <v/>
      </c>
      <c r="AI23" s="727" t="str">
        <f>IF(AI22="","",VLOOKUP(AI22,'シフト記号表（勤務時間帯）'!$C$6:$K$35,9,FALSE))</f>
        <v/>
      </c>
      <c r="AJ23" s="727" t="str">
        <f>IF(AJ22="","",VLOOKUP(AJ22,'シフト記号表（勤務時間帯）'!$C$6:$K$35,9,FALSE))</f>
        <v/>
      </c>
      <c r="AK23" s="727" t="str">
        <f>IF(AK22="","",VLOOKUP(AK22,'シフト記号表（勤務時間帯）'!$C$6:$K$35,9,FALSE))</f>
        <v/>
      </c>
      <c r="AL23" s="727" t="str">
        <f>IF(AL22="","",VLOOKUP(AL22,'シフト記号表（勤務時間帯）'!$C$6:$K$35,9,FALSE))</f>
        <v/>
      </c>
      <c r="AM23" s="742" t="str">
        <f>IF(AM22="","",VLOOKUP(AM22,'シフト記号表（勤務時間帯）'!$C$6:$K$35,9,FALSE))</f>
        <v/>
      </c>
      <c r="AN23" s="712" t="str">
        <f>IF(AN22="","",VLOOKUP(AN22,'シフト記号表（勤務時間帯）'!$C$6:$K$35,9,FALSE))</f>
        <v/>
      </c>
      <c r="AO23" s="727" t="str">
        <f>IF(AO22="","",VLOOKUP(AO22,'シフト記号表（勤務時間帯）'!$C$6:$K$35,9,FALSE))</f>
        <v/>
      </c>
      <c r="AP23" s="727" t="str">
        <f>IF(AP22="","",VLOOKUP(AP22,'シフト記号表（勤務時間帯）'!$C$6:$K$35,9,FALSE))</f>
        <v/>
      </c>
      <c r="AQ23" s="727" t="str">
        <f>IF(AQ22="","",VLOOKUP(AQ22,'シフト記号表（勤務時間帯）'!$C$6:$K$35,9,FALSE))</f>
        <v/>
      </c>
      <c r="AR23" s="727" t="str">
        <f>IF(AR22="","",VLOOKUP(AR22,'シフト記号表（勤務時間帯）'!$C$6:$K$35,9,FALSE))</f>
        <v/>
      </c>
      <c r="AS23" s="727" t="str">
        <f>IF(AS22="","",VLOOKUP(AS22,'シフト記号表（勤務時間帯）'!$C$6:$K$35,9,FALSE))</f>
        <v/>
      </c>
      <c r="AT23" s="742" t="str">
        <f>IF(AT22="","",VLOOKUP(AT22,'シフト記号表（勤務時間帯）'!$C$6:$K$35,9,FALSE))</f>
        <v/>
      </c>
      <c r="AU23" s="712" t="str">
        <f>IF(AU22="","",VLOOKUP(AU22,'シフト記号表（勤務時間帯）'!$C$6:$K$35,9,FALSE))</f>
        <v/>
      </c>
      <c r="AV23" s="727" t="str">
        <f>IF(AV22="","",VLOOKUP(AV22,'シフト記号表（勤務時間帯）'!$C$6:$K$35,9,FALSE))</f>
        <v/>
      </c>
      <c r="AW23" s="727" t="str">
        <f>IF(AW22="","",VLOOKUP(AW22,'シフト記号表（勤務時間帯）'!$C$6:$K$35,9,FALSE))</f>
        <v/>
      </c>
      <c r="AX23" s="798">
        <f>IF($BB$3="４週",SUM(S23:AT23),IF($BB$3="暦月",SUM(S23:AW23),""))</f>
        <v>0</v>
      </c>
      <c r="AY23" s="812"/>
      <c r="AZ23" s="825">
        <f>IF($BB$3="４週",AX23/4,IF($BB$3="暦月",参考様式６!AX23/(参考様式６!$BB$8/7),""))</f>
        <v>0</v>
      </c>
      <c r="BA23" s="835"/>
      <c r="BB23" s="849"/>
      <c r="BC23" s="865"/>
      <c r="BD23" s="865"/>
      <c r="BE23" s="865"/>
      <c r="BF23" s="879"/>
    </row>
    <row r="24" spans="2:58" ht="20.25" customHeight="1">
      <c r="B24" s="558"/>
      <c r="C24" s="574"/>
      <c r="D24" s="593"/>
      <c r="E24" s="603"/>
      <c r="F24" s="611">
        <f>C22</f>
        <v>0</v>
      </c>
      <c r="G24" s="622"/>
      <c r="H24" s="634"/>
      <c r="I24" s="643"/>
      <c r="J24" s="643"/>
      <c r="K24" s="648"/>
      <c r="L24" s="655"/>
      <c r="M24" s="663"/>
      <c r="N24" s="663"/>
      <c r="O24" s="671"/>
      <c r="P24" s="680" t="s">
        <v>458</v>
      </c>
      <c r="Q24" s="689"/>
      <c r="R24" s="697"/>
      <c r="S24" s="713" t="str">
        <f>IF(S22="","",VLOOKUP(S22,'シフト記号表（勤務時間帯）'!$C$6:$U$35,19,FALSE))</f>
        <v/>
      </c>
      <c r="T24" s="728" t="str">
        <f>IF(T22="","",VLOOKUP(T22,'シフト記号表（勤務時間帯）'!$C$6:$U$35,19,FALSE))</f>
        <v/>
      </c>
      <c r="U24" s="728" t="str">
        <f>IF(U22="","",VLOOKUP(U22,'シフト記号表（勤務時間帯）'!$C$6:$U$35,19,FALSE))</f>
        <v/>
      </c>
      <c r="V24" s="728" t="str">
        <f>IF(V22="","",VLOOKUP(V22,'シフト記号表（勤務時間帯）'!$C$6:$U$35,19,FALSE))</f>
        <v/>
      </c>
      <c r="W24" s="728" t="str">
        <f>IF(W22="","",VLOOKUP(W22,'シフト記号表（勤務時間帯）'!$C$6:$U$35,19,FALSE))</f>
        <v/>
      </c>
      <c r="X24" s="728" t="str">
        <f>IF(X22="","",VLOOKUP(X22,'シフト記号表（勤務時間帯）'!$C$6:$U$35,19,FALSE))</f>
        <v/>
      </c>
      <c r="Y24" s="743" t="str">
        <f>IF(Y22="","",VLOOKUP(Y22,'シフト記号表（勤務時間帯）'!$C$6:$U$35,19,FALSE))</f>
        <v/>
      </c>
      <c r="Z24" s="713" t="str">
        <f>IF(Z22="","",VLOOKUP(Z22,'シフト記号表（勤務時間帯）'!$C$6:$U$35,19,FALSE))</f>
        <v/>
      </c>
      <c r="AA24" s="728" t="str">
        <f>IF(AA22="","",VLOOKUP(AA22,'シフト記号表（勤務時間帯）'!$C$6:$U$35,19,FALSE))</f>
        <v/>
      </c>
      <c r="AB24" s="728" t="str">
        <f>IF(AB22="","",VLOOKUP(AB22,'シフト記号表（勤務時間帯）'!$C$6:$U$35,19,FALSE))</f>
        <v/>
      </c>
      <c r="AC24" s="728" t="str">
        <f>IF(AC22="","",VLOOKUP(AC22,'シフト記号表（勤務時間帯）'!$C$6:$U$35,19,FALSE))</f>
        <v/>
      </c>
      <c r="AD24" s="728" t="str">
        <f>IF(AD22="","",VLOOKUP(AD22,'シフト記号表（勤務時間帯）'!$C$6:$U$35,19,FALSE))</f>
        <v/>
      </c>
      <c r="AE24" s="728" t="str">
        <f>IF(AE22="","",VLOOKUP(AE22,'シフト記号表（勤務時間帯）'!$C$6:$U$35,19,FALSE))</f>
        <v/>
      </c>
      <c r="AF24" s="743" t="str">
        <f>IF(AF22="","",VLOOKUP(AF22,'シフト記号表（勤務時間帯）'!$C$6:$U$35,19,FALSE))</f>
        <v/>
      </c>
      <c r="AG24" s="713" t="str">
        <f>IF(AG22="","",VLOOKUP(AG22,'シフト記号表（勤務時間帯）'!$C$6:$U$35,19,FALSE))</f>
        <v/>
      </c>
      <c r="AH24" s="728" t="str">
        <f>IF(AH22="","",VLOOKUP(AH22,'シフト記号表（勤務時間帯）'!$C$6:$U$35,19,FALSE))</f>
        <v/>
      </c>
      <c r="AI24" s="728" t="str">
        <f>IF(AI22="","",VLOOKUP(AI22,'シフト記号表（勤務時間帯）'!$C$6:$U$35,19,FALSE))</f>
        <v/>
      </c>
      <c r="AJ24" s="728" t="str">
        <f>IF(AJ22="","",VLOOKUP(AJ22,'シフト記号表（勤務時間帯）'!$C$6:$U$35,19,FALSE))</f>
        <v/>
      </c>
      <c r="AK24" s="728" t="str">
        <f>IF(AK22="","",VLOOKUP(AK22,'シフト記号表（勤務時間帯）'!$C$6:$U$35,19,FALSE))</f>
        <v/>
      </c>
      <c r="AL24" s="728" t="str">
        <f>IF(AL22="","",VLOOKUP(AL22,'シフト記号表（勤務時間帯）'!$C$6:$U$35,19,FALSE))</f>
        <v/>
      </c>
      <c r="AM24" s="743" t="str">
        <f>IF(AM22="","",VLOOKUP(AM22,'シフト記号表（勤務時間帯）'!$C$6:$U$35,19,FALSE))</f>
        <v/>
      </c>
      <c r="AN24" s="713" t="str">
        <f>IF(AN22="","",VLOOKUP(AN22,'シフト記号表（勤務時間帯）'!$C$6:$U$35,19,FALSE))</f>
        <v/>
      </c>
      <c r="AO24" s="728" t="str">
        <f>IF(AO22="","",VLOOKUP(AO22,'シフト記号表（勤務時間帯）'!$C$6:$U$35,19,FALSE))</f>
        <v/>
      </c>
      <c r="AP24" s="728" t="str">
        <f>IF(AP22="","",VLOOKUP(AP22,'シフト記号表（勤務時間帯）'!$C$6:$U$35,19,FALSE))</f>
        <v/>
      </c>
      <c r="AQ24" s="728" t="str">
        <f>IF(AQ22="","",VLOOKUP(AQ22,'シフト記号表（勤務時間帯）'!$C$6:$U$35,19,FALSE))</f>
        <v/>
      </c>
      <c r="AR24" s="728" t="str">
        <f>IF(AR22="","",VLOOKUP(AR22,'シフト記号表（勤務時間帯）'!$C$6:$U$35,19,FALSE))</f>
        <v/>
      </c>
      <c r="AS24" s="728" t="str">
        <f>IF(AS22="","",VLOOKUP(AS22,'シフト記号表（勤務時間帯）'!$C$6:$U$35,19,FALSE))</f>
        <v/>
      </c>
      <c r="AT24" s="743" t="str">
        <f>IF(AT22="","",VLOOKUP(AT22,'シフト記号表（勤務時間帯）'!$C$6:$U$35,19,FALSE))</f>
        <v/>
      </c>
      <c r="AU24" s="713" t="str">
        <f>IF(AU22="","",VLOOKUP(AU22,'シフト記号表（勤務時間帯）'!$C$6:$U$35,19,FALSE))</f>
        <v/>
      </c>
      <c r="AV24" s="728" t="str">
        <f>IF(AV22="","",VLOOKUP(AV22,'シフト記号表（勤務時間帯）'!$C$6:$U$35,19,FALSE))</f>
        <v/>
      </c>
      <c r="AW24" s="728" t="str">
        <f>IF(AW22="","",VLOOKUP(AW22,'シフト記号表（勤務時間帯）'!$C$6:$U$35,19,FALSE))</f>
        <v/>
      </c>
      <c r="AX24" s="799">
        <f>IF($BB$3="４週",SUM(S24:AT24),IF($BB$3="暦月",SUM(S24:AW24),""))</f>
        <v>0</v>
      </c>
      <c r="AY24" s="813"/>
      <c r="AZ24" s="826">
        <f>IF($BB$3="４週",AX24/4,IF($BB$3="暦月",参考様式６!AX24/(参考様式６!$BB$8/7),""))</f>
        <v>0</v>
      </c>
      <c r="BA24" s="836"/>
      <c r="BB24" s="850"/>
      <c r="BC24" s="866"/>
      <c r="BD24" s="866"/>
      <c r="BE24" s="866"/>
      <c r="BF24" s="880"/>
    </row>
    <row r="25" spans="2:58" ht="20.25" customHeight="1">
      <c r="B25" s="558">
        <f>B22+1</f>
        <v>2</v>
      </c>
      <c r="C25" s="575"/>
      <c r="D25" s="594"/>
      <c r="E25" s="604"/>
      <c r="F25" s="612"/>
      <c r="G25" s="612"/>
      <c r="H25" s="635"/>
      <c r="I25" s="643"/>
      <c r="J25" s="643"/>
      <c r="K25" s="648"/>
      <c r="L25" s="656"/>
      <c r="M25" s="664"/>
      <c r="N25" s="664"/>
      <c r="O25" s="672"/>
      <c r="P25" s="681" t="s">
        <v>260</v>
      </c>
      <c r="Q25" s="690"/>
      <c r="R25" s="698"/>
      <c r="S25" s="711"/>
      <c r="T25" s="726"/>
      <c r="U25" s="726"/>
      <c r="V25" s="726"/>
      <c r="W25" s="726"/>
      <c r="X25" s="726"/>
      <c r="Y25" s="741"/>
      <c r="Z25" s="711"/>
      <c r="AA25" s="726"/>
      <c r="AB25" s="726"/>
      <c r="AC25" s="726"/>
      <c r="AD25" s="726"/>
      <c r="AE25" s="726"/>
      <c r="AF25" s="741"/>
      <c r="AG25" s="711"/>
      <c r="AH25" s="726"/>
      <c r="AI25" s="726"/>
      <c r="AJ25" s="726"/>
      <c r="AK25" s="726"/>
      <c r="AL25" s="726"/>
      <c r="AM25" s="741"/>
      <c r="AN25" s="711"/>
      <c r="AO25" s="726"/>
      <c r="AP25" s="726"/>
      <c r="AQ25" s="726"/>
      <c r="AR25" s="726"/>
      <c r="AS25" s="726"/>
      <c r="AT25" s="741"/>
      <c r="AU25" s="711"/>
      <c r="AV25" s="726"/>
      <c r="AW25" s="726"/>
      <c r="AX25" s="800"/>
      <c r="AY25" s="814"/>
      <c r="AZ25" s="827"/>
      <c r="BA25" s="837"/>
      <c r="BB25" s="851"/>
      <c r="BC25" s="867"/>
      <c r="BD25" s="867"/>
      <c r="BE25" s="867"/>
      <c r="BF25" s="881"/>
    </row>
    <row r="26" spans="2:58" ht="20.25" customHeight="1">
      <c r="B26" s="558"/>
      <c r="C26" s="573"/>
      <c r="D26" s="592"/>
      <c r="E26" s="602"/>
      <c r="F26" s="610"/>
      <c r="G26" s="622"/>
      <c r="H26" s="634"/>
      <c r="I26" s="643"/>
      <c r="J26" s="643"/>
      <c r="K26" s="648"/>
      <c r="L26" s="655"/>
      <c r="M26" s="663"/>
      <c r="N26" s="663"/>
      <c r="O26" s="671"/>
      <c r="P26" s="679" t="s">
        <v>404</v>
      </c>
      <c r="Q26" s="688"/>
      <c r="R26" s="696"/>
      <c r="S26" s="712" t="str">
        <f>IF(S25="","",VLOOKUP(S25,'シフト記号表（勤務時間帯）'!$C$6:$K$35,9,FALSE))</f>
        <v/>
      </c>
      <c r="T26" s="727" t="str">
        <f>IF(T25="","",VLOOKUP(T25,'シフト記号表（勤務時間帯）'!$C$6:$K$35,9,FALSE))</f>
        <v/>
      </c>
      <c r="U26" s="727" t="str">
        <f>IF(U25="","",VLOOKUP(U25,'シフト記号表（勤務時間帯）'!$C$6:$K$35,9,FALSE))</f>
        <v/>
      </c>
      <c r="V26" s="727" t="str">
        <f>IF(V25="","",VLOOKUP(V25,'シフト記号表（勤務時間帯）'!$C$6:$K$35,9,FALSE))</f>
        <v/>
      </c>
      <c r="W26" s="727" t="str">
        <f>IF(W25="","",VLOOKUP(W25,'シフト記号表（勤務時間帯）'!$C$6:$K$35,9,FALSE))</f>
        <v/>
      </c>
      <c r="X26" s="727" t="str">
        <f>IF(X25="","",VLOOKUP(X25,'シフト記号表（勤務時間帯）'!$C$6:$K$35,9,FALSE))</f>
        <v/>
      </c>
      <c r="Y26" s="742" t="str">
        <f>IF(Y25="","",VLOOKUP(Y25,'シフト記号表（勤務時間帯）'!$C$6:$K$35,9,FALSE))</f>
        <v/>
      </c>
      <c r="Z26" s="712" t="str">
        <f>IF(Z25="","",VLOOKUP(Z25,'シフト記号表（勤務時間帯）'!$C$6:$K$35,9,FALSE))</f>
        <v/>
      </c>
      <c r="AA26" s="727" t="str">
        <f>IF(AA25="","",VLOOKUP(AA25,'シフト記号表（勤務時間帯）'!$C$6:$K$35,9,FALSE))</f>
        <v/>
      </c>
      <c r="AB26" s="727" t="str">
        <f>IF(AB25="","",VLOOKUP(AB25,'シフト記号表（勤務時間帯）'!$C$6:$K$35,9,FALSE))</f>
        <v/>
      </c>
      <c r="AC26" s="727" t="str">
        <f>IF(AC25="","",VLOOKUP(AC25,'シフト記号表（勤務時間帯）'!$C$6:$K$35,9,FALSE))</f>
        <v/>
      </c>
      <c r="AD26" s="727" t="str">
        <f>IF(AD25="","",VLOOKUP(AD25,'シフト記号表（勤務時間帯）'!$C$6:$K$35,9,FALSE))</f>
        <v/>
      </c>
      <c r="AE26" s="727" t="str">
        <f>IF(AE25="","",VLOOKUP(AE25,'シフト記号表（勤務時間帯）'!$C$6:$K$35,9,FALSE))</f>
        <v/>
      </c>
      <c r="AF26" s="742" t="str">
        <f>IF(AF25="","",VLOOKUP(AF25,'シフト記号表（勤務時間帯）'!$C$6:$K$35,9,FALSE))</f>
        <v/>
      </c>
      <c r="AG26" s="712" t="str">
        <f>IF(AG25="","",VLOOKUP(AG25,'シフト記号表（勤務時間帯）'!$C$6:$K$35,9,FALSE))</f>
        <v/>
      </c>
      <c r="AH26" s="727" t="str">
        <f>IF(AH25="","",VLOOKUP(AH25,'シフト記号表（勤務時間帯）'!$C$6:$K$35,9,FALSE))</f>
        <v/>
      </c>
      <c r="AI26" s="727" t="str">
        <f>IF(AI25="","",VLOOKUP(AI25,'シフト記号表（勤務時間帯）'!$C$6:$K$35,9,FALSE))</f>
        <v/>
      </c>
      <c r="AJ26" s="727" t="str">
        <f>IF(AJ25="","",VLOOKUP(AJ25,'シフト記号表（勤務時間帯）'!$C$6:$K$35,9,FALSE))</f>
        <v/>
      </c>
      <c r="AK26" s="727" t="str">
        <f>IF(AK25="","",VLOOKUP(AK25,'シフト記号表（勤務時間帯）'!$C$6:$K$35,9,FALSE))</f>
        <v/>
      </c>
      <c r="AL26" s="727" t="str">
        <f>IF(AL25="","",VLOOKUP(AL25,'シフト記号表（勤務時間帯）'!$C$6:$K$35,9,FALSE))</f>
        <v/>
      </c>
      <c r="AM26" s="742" t="str">
        <f>IF(AM25="","",VLOOKUP(AM25,'シフト記号表（勤務時間帯）'!$C$6:$K$35,9,FALSE))</f>
        <v/>
      </c>
      <c r="AN26" s="712" t="str">
        <f>IF(AN25="","",VLOOKUP(AN25,'シフト記号表（勤務時間帯）'!$C$6:$K$35,9,FALSE))</f>
        <v/>
      </c>
      <c r="AO26" s="727" t="str">
        <f>IF(AO25="","",VLOOKUP(AO25,'シフト記号表（勤務時間帯）'!$C$6:$K$35,9,FALSE))</f>
        <v/>
      </c>
      <c r="AP26" s="727" t="str">
        <f>IF(AP25="","",VLOOKUP(AP25,'シフト記号表（勤務時間帯）'!$C$6:$K$35,9,FALSE))</f>
        <v/>
      </c>
      <c r="AQ26" s="727" t="str">
        <f>IF(AQ25="","",VLOOKUP(AQ25,'シフト記号表（勤務時間帯）'!$C$6:$K$35,9,FALSE))</f>
        <v/>
      </c>
      <c r="AR26" s="727" t="str">
        <f>IF(AR25="","",VLOOKUP(AR25,'シフト記号表（勤務時間帯）'!$C$6:$K$35,9,FALSE))</f>
        <v/>
      </c>
      <c r="AS26" s="727" t="str">
        <f>IF(AS25="","",VLOOKUP(AS25,'シフト記号表（勤務時間帯）'!$C$6:$K$35,9,FALSE))</f>
        <v/>
      </c>
      <c r="AT26" s="742" t="str">
        <f>IF(AT25="","",VLOOKUP(AT25,'シフト記号表（勤務時間帯）'!$C$6:$K$35,9,FALSE))</f>
        <v/>
      </c>
      <c r="AU26" s="712" t="str">
        <f>IF(AU25="","",VLOOKUP(AU25,'シフト記号表（勤務時間帯）'!$C$6:$K$35,9,FALSE))</f>
        <v/>
      </c>
      <c r="AV26" s="727" t="str">
        <f>IF(AV25="","",VLOOKUP(AV25,'シフト記号表（勤務時間帯）'!$C$6:$K$35,9,FALSE))</f>
        <v/>
      </c>
      <c r="AW26" s="727" t="str">
        <f>IF(AW25="","",VLOOKUP(AW25,'シフト記号表（勤務時間帯）'!$C$6:$K$35,9,FALSE))</f>
        <v/>
      </c>
      <c r="AX26" s="798">
        <f>IF($BB$3="４週",SUM(S26:AT26),IF($BB$3="暦月",SUM(S26:AW26),""))</f>
        <v>0</v>
      </c>
      <c r="AY26" s="812"/>
      <c r="AZ26" s="825">
        <f>IF($BB$3="４週",AX26/4,IF($BB$3="暦月",参考様式６!AX26/(参考様式６!$BB$8/7),""))</f>
        <v>0</v>
      </c>
      <c r="BA26" s="835"/>
      <c r="BB26" s="849"/>
      <c r="BC26" s="865"/>
      <c r="BD26" s="865"/>
      <c r="BE26" s="865"/>
      <c r="BF26" s="879"/>
    </row>
    <row r="27" spans="2:58" ht="20.25" customHeight="1">
      <c r="B27" s="558"/>
      <c r="C27" s="574"/>
      <c r="D27" s="593"/>
      <c r="E27" s="603"/>
      <c r="F27" s="610">
        <f>C25</f>
        <v>0</v>
      </c>
      <c r="G27" s="623"/>
      <c r="H27" s="634"/>
      <c r="I27" s="643"/>
      <c r="J27" s="643"/>
      <c r="K27" s="648"/>
      <c r="L27" s="657"/>
      <c r="M27" s="665"/>
      <c r="N27" s="665"/>
      <c r="O27" s="673"/>
      <c r="P27" s="680" t="s">
        <v>458</v>
      </c>
      <c r="Q27" s="689"/>
      <c r="R27" s="697"/>
      <c r="S27" s="713" t="str">
        <f>IF(S25="","",VLOOKUP(S25,'シフト記号表（勤務時間帯）'!$C$6:$U$35,19,FALSE))</f>
        <v/>
      </c>
      <c r="T27" s="728" t="str">
        <f>IF(T25="","",VLOOKUP(T25,'シフト記号表（勤務時間帯）'!$C$6:$U$35,19,FALSE))</f>
        <v/>
      </c>
      <c r="U27" s="728" t="str">
        <f>IF(U25="","",VLOOKUP(U25,'シフト記号表（勤務時間帯）'!$C$6:$U$35,19,FALSE))</f>
        <v/>
      </c>
      <c r="V27" s="728" t="str">
        <f>IF(V25="","",VLOOKUP(V25,'シフト記号表（勤務時間帯）'!$C$6:$U$35,19,FALSE))</f>
        <v/>
      </c>
      <c r="W27" s="728" t="str">
        <f>IF(W25="","",VLOOKUP(W25,'シフト記号表（勤務時間帯）'!$C$6:$U$35,19,FALSE))</f>
        <v/>
      </c>
      <c r="X27" s="728" t="str">
        <f>IF(X25="","",VLOOKUP(X25,'シフト記号表（勤務時間帯）'!$C$6:$U$35,19,FALSE))</f>
        <v/>
      </c>
      <c r="Y27" s="743" t="str">
        <f>IF(Y25="","",VLOOKUP(Y25,'シフト記号表（勤務時間帯）'!$C$6:$U$35,19,FALSE))</f>
        <v/>
      </c>
      <c r="Z27" s="713" t="str">
        <f>IF(Z25="","",VLOOKUP(Z25,'シフト記号表（勤務時間帯）'!$C$6:$U$35,19,FALSE))</f>
        <v/>
      </c>
      <c r="AA27" s="728" t="str">
        <f>IF(AA25="","",VLOOKUP(AA25,'シフト記号表（勤務時間帯）'!$C$6:$U$35,19,FALSE))</f>
        <v/>
      </c>
      <c r="AB27" s="728" t="str">
        <f>IF(AB25="","",VLOOKUP(AB25,'シフト記号表（勤務時間帯）'!$C$6:$U$35,19,FALSE))</f>
        <v/>
      </c>
      <c r="AC27" s="728" t="str">
        <f>IF(AC25="","",VLOOKUP(AC25,'シフト記号表（勤務時間帯）'!$C$6:$U$35,19,FALSE))</f>
        <v/>
      </c>
      <c r="AD27" s="728" t="str">
        <f>IF(AD25="","",VLOOKUP(AD25,'シフト記号表（勤務時間帯）'!$C$6:$U$35,19,FALSE))</f>
        <v/>
      </c>
      <c r="AE27" s="728" t="str">
        <f>IF(AE25="","",VLOOKUP(AE25,'シフト記号表（勤務時間帯）'!$C$6:$U$35,19,FALSE))</f>
        <v/>
      </c>
      <c r="AF27" s="743" t="str">
        <f>IF(AF25="","",VLOOKUP(AF25,'シフト記号表（勤務時間帯）'!$C$6:$U$35,19,FALSE))</f>
        <v/>
      </c>
      <c r="AG27" s="713" t="str">
        <f>IF(AG25="","",VLOOKUP(AG25,'シフト記号表（勤務時間帯）'!$C$6:$U$35,19,FALSE))</f>
        <v/>
      </c>
      <c r="AH27" s="728" t="str">
        <f>IF(AH25="","",VLOOKUP(AH25,'シフト記号表（勤務時間帯）'!$C$6:$U$35,19,FALSE))</f>
        <v/>
      </c>
      <c r="AI27" s="728" t="str">
        <f>IF(AI25="","",VLOOKUP(AI25,'シフト記号表（勤務時間帯）'!$C$6:$U$35,19,FALSE))</f>
        <v/>
      </c>
      <c r="AJ27" s="728" t="str">
        <f>IF(AJ25="","",VLOOKUP(AJ25,'シフト記号表（勤務時間帯）'!$C$6:$U$35,19,FALSE))</f>
        <v/>
      </c>
      <c r="AK27" s="728" t="str">
        <f>IF(AK25="","",VLOOKUP(AK25,'シフト記号表（勤務時間帯）'!$C$6:$U$35,19,FALSE))</f>
        <v/>
      </c>
      <c r="AL27" s="728" t="str">
        <f>IF(AL25="","",VLOOKUP(AL25,'シフト記号表（勤務時間帯）'!$C$6:$U$35,19,FALSE))</f>
        <v/>
      </c>
      <c r="AM27" s="743" t="str">
        <f>IF(AM25="","",VLOOKUP(AM25,'シフト記号表（勤務時間帯）'!$C$6:$U$35,19,FALSE))</f>
        <v/>
      </c>
      <c r="AN27" s="713" t="str">
        <f>IF(AN25="","",VLOOKUP(AN25,'シフト記号表（勤務時間帯）'!$C$6:$U$35,19,FALSE))</f>
        <v/>
      </c>
      <c r="AO27" s="728" t="str">
        <f>IF(AO25="","",VLOOKUP(AO25,'シフト記号表（勤務時間帯）'!$C$6:$U$35,19,FALSE))</f>
        <v/>
      </c>
      <c r="AP27" s="728" t="str">
        <f>IF(AP25="","",VLOOKUP(AP25,'シフト記号表（勤務時間帯）'!$C$6:$U$35,19,FALSE))</f>
        <v/>
      </c>
      <c r="AQ27" s="728" t="str">
        <f>IF(AQ25="","",VLOOKUP(AQ25,'シフト記号表（勤務時間帯）'!$C$6:$U$35,19,FALSE))</f>
        <v/>
      </c>
      <c r="AR27" s="728" t="str">
        <f>IF(AR25="","",VLOOKUP(AR25,'シフト記号表（勤務時間帯）'!$C$6:$U$35,19,FALSE))</f>
        <v/>
      </c>
      <c r="AS27" s="728" t="str">
        <f>IF(AS25="","",VLOOKUP(AS25,'シフト記号表（勤務時間帯）'!$C$6:$U$35,19,FALSE))</f>
        <v/>
      </c>
      <c r="AT27" s="743" t="str">
        <f>IF(AT25="","",VLOOKUP(AT25,'シフト記号表（勤務時間帯）'!$C$6:$U$35,19,FALSE))</f>
        <v/>
      </c>
      <c r="AU27" s="713" t="str">
        <f>IF(AU25="","",VLOOKUP(AU25,'シフト記号表（勤務時間帯）'!$C$6:$U$35,19,FALSE))</f>
        <v/>
      </c>
      <c r="AV27" s="728" t="str">
        <f>IF(AV25="","",VLOOKUP(AV25,'シフト記号表（勤務時間帯）'!$C$6:$U$35,19,FALSE))</f>
        <v/>
      </c>
      <c r="AW27" s="728" t="str">
        <f>IF(AW25="","",VLOOKUP(AW25,'シフト記号表（勤務時間帯）'!$C$6:$U$35,19,FALSE))</f>
        <v/>
      </c>
      <c r="AX27" s="799">
        <f>IF($BB$3="４週",SUM(S27:AT27),IF($BB$3="暦月",SUM(S27:AW27),""))</f>
        <v>0</v>
      </c>
      <c r="AY27" s="813"/>
      <c r="AZ27" s="826">
        <f>IF($BB$3="４週",AX27/4,IF($BB$3="暦月",参考様式６!AX27/(参考様式６!$BB$8/7),""))</f>
        <v>0</v>
      </c>
      <c r="BA27" s="836"/>
      <c r="BB27" s="850"/>
      <c r="BC27" s="866"/>
      <c r="BD27" s="866"/>
      <c r="BE27" s="866"/>
      <c r="BF27" s="880"/>
    </row>
    <row r="28" spans="2:58" ht="20.25" customHeight="1">
      <c r="B28" s="558">
        <f>B25+1</f>
        <v>3</v>
      </c>
      <c r="C28" s="576"/>
      <c r="D28" s="595"/>
      <c r="E28" s="605"/>
      <c r="F28" s="612"/>
      <c r="G28" s="612"/>
      <c r="H28" s="635"/>
      <c r="I28" s="643"/>
      <c r="J28" s="643"/>
      <c r="K28" s="648"/>
      <c r="L28" s="656"/>
      <c r="M28" s="664"/>
      <c r="N28" s="664"/>
      <c r="O28" s="672"/>
      <c r="P28" s="681" t="s">
        <v>260</v>
      </c>
      <c r="Q28" s="690"/>
      <c r="R28" s="698"/>
      <c r="S28" s="711"/>
      <c r="T28" s="726"/>
      <c r="U28" s="726"/>
      <c r="V28" s="726"/>
      <c r="W28" s="726"/>
      <c r="X28" s="726"/>
      <c r="Y28" s="741"/>
      <c r="Z28" s="711"/>
      <c r="AA28" s="726"/>
      <c r="AB28" s="726"/>
      <c r="AC28" s="726"/>
      <c r="AD28" s="726"/>
      <c r="AE28" s="726"/>
      <c r="AF28" s="741"/>
      <c r="AG28" s="711"/>
      <c r="AH28" s="726"/>
      <c r="AI28" s="726"/>
      <c r="AJ28" s="726"/>
      <c r="AK28" s="726"/>
      <c r="AL28" s="726"/>
      <c r="AM28" s="741"/>
      <c r="AN28" s="711"/>
      <c r="AO28" s="726"/>
      <c r="AP28" s="726"/>
      <c r="AQ28" s="726"/>
      <c r="AR28" s="726"/>
      <c r="AS28" s="726"/>
      <c r="AT28" s="741"/>
      <c r="AU28" s="711"/>
      <c r="AV28" s="726"/>
      <c r="AW28" s="726"/>
      <c r="AX28" s="800"/>
      <c r="AY28" s="814"/>
      <c r="AZ28" s="827"/>
      <c r="BA28" s="837"/>
      <c r="BB28" s="851"/>
      <c r="BC28" s="867"/>
      <c r="BD28" s="867"/>
      <c r="BE28" s="867"/>
      <c r="BF28" s="881"/>
    </row>
    <row r="29" spans="2:58" ht="20.25" customHeight="1">
      <c r="B29" s="558"/>
      <c r="C29" s="577"/>
      <c r="D29" s="596"/>
      <c r="E29" s="606"/>
      <c r="F29" s="610"/>
      <c r="G29" s="622"/>
      <c r="H29" s="634"/>
      <c r="I29" s="643"/>
      <c r="J29" s="643"/>
      <c r="K29" s="648"/>
      <c r="L29" s="655"/>
      <c r="M29" s="663"/>
      <c r="N29" s="663"/>
      <c r="O29" s="671"/>
      <c r="P29" s="679" t="s">
        <v>404</v>
      </c>
      <c r="Q29" s="688"/>
      <c r="R29" s="696"/>
      <c r="S29" s="712" t="str">
        <f>IF(S28="","",VLOOKUP(S28,'シフト記号表（勤務時間帯）'!$C$6:$K$35,9,FALSE))</f>
        <v/>
      </c>
      <c r="T29" s="727" t="str">
        <f>IF(T28="","",VLOOKUP(T28,'シフト記号表（勤務時間帯）'!$C$6:$K$35,9,FALSE))</f>
        <v/>
      </c>
      <c r="U29" s="727" t="str">
        <f>IF(U28="","",VLOOKUP(U28,'シフト記号表（勤務時間帯）'!$C$6:$K$35,9,FALSE))</f>
        <v/>
      </c>
      <c r="V29" s="727" t="str">
        <f>IF(V28="","",VLOOKUP(V28,'シフト記号表（勤務時間帯）'!$C$6:$K$35,9,FALSE))</f>
        <v/>
      </c>
      <c r="W29" s="727" t="str">
        <f>IF(W28="","",VLOOKUP(W28,'シフト記号表（勤務時間帯）'!$C$6:$K$35,9,FALSE))</f>
        <v/>
      </c>
      <c r="X29" s="727" t="str">
        <f>IF(X28="","",VLOOKUP(X28,'シフト記号表（勤務時間帯）'!$C$6:$K$35,9,FALSE))</f>
        <v/>
      </c>
      <c r="Y29" s="742" t="str">
        <f>IF(Y28="","",VLOOKUP(Y28,'シフト記号表（勤務時間帯）'!$C$6:$K$35,9,FALSE))</f>
        <v/>
      </c>
      <c r="Z29" s="712" t="str">
        <f>IF(Z28="","",VLOOKUP(Z28,'シフト記号表（勤務時間帯）'!$C$6:$K$35,9,FALSE))</f>
        <v/>
      </c>
      <c r="AA29" s="727" t="str">
        <f>IF(AA28="","",VLOOKUP(AA28,'シフト記号表（勤務時間帯）'!$C$6:$K$35,9,FALSE))</f>
        <v/>
      </c>
      <c r="AB29" s="727" t="str">
        <f>IF(AB28="","",VLOOKUP(AB28,'シフト記号表（勤務時間帯）'!$C$6:$K$35,9,FALSE))</f>
        <v/>
      </c>
      <c r="AC29" s="727" t="str">
        <f>IF(AC28="","",VLOOKUP(AC28,'シフト記号表（勤務時間帯）'!$C$6:$K$35,9,FALSE))</f>
        <v/>
      </c>
      <c r="AD29" s="727" t="str">
        <f>IF(AD28="","",VLOOKUP(AD28,'シフト記号表（勤務時間帯）'!$C$6:$K$35,9,FALSE))</f>
        <v/>
      </c>
      <c r="AE29" s="727" t="str">
        <f>IF(AE28="","",VLOOKUP(AE28,'シフト記号表（勤務時間帯）'!$C$6:$K$35,9,FALSE))</f>
        <v/>
      </c>
      <c r="AF29" s="742" t="str">
        <f>IF(AF28="","",VLOOKUP(AF28,'シフト記号表（勤務時間帯）'!$C$6:$K$35,9,FALSE))</f>
        <v/>
      </c>
      <c r="AG29" s="712" t="str">
        <f>IF(AG28="","",VLOOKUP(AG28,'シフト記号表（勤務時間帯）'!$C$6:$K$35,9,FALSE))</f>
        <v/>
      </c>
      <c r="AH29" s="727" t="str">
        <f>IF(AH28="","",VLOOKUP(AH28,'シフト記号表（勤務時間帯）'!$C$6:$K$35,9,FALSE))</f>
        <v/>
      </c>
      <c r="AI29" s="727" t="str">
        <f>IF(AI28="","",VLOOKUP(AI28,'シフト記号表（勤務時間帯）'!$C$6:$K$35,9,FALSE))</f>
        <v/>
      </c>
      <c r="AJ29" s="727" t="str">
        <f>IF(AJ28="","",VLOOKUP(AJ28,'シフト記号表（勤務時間帯）'!$C$6:$K$35,9,FALSE))</f>
        <v/>
      </c>
      <c r="AK29" s="727" t="str">
        <f>IF(AK28="","",VLOOKUP(AK28,'シフト記号表（勤務時間帯）'!$C$6:$K$35,9,FALSE))</f>
        <v/>
      </c>
      <c r="AL29" s="727" t="str">
        <f>IF(AL28="","",VLOOKUP(AL28,'シフト記号表（勤務時間帯）'!$C$6:$K$35,9,FALSE))</f>
        <v/>
      </c>
      <c r="AM29" s="742" t="str">
        <f>IF(AM28="","",VLOOKUP(AM28,'シフト記号表（勤務時間帯）'!$C$6:$K$35,9,FALSE))</f>
        <v/>
      </c>
      <c r="AN29" s="712" t="str">
        <f>IF(AN28="","",VLOOKUP(AN28,'シフト記号表（勤務時間帯）'!$C$6:$K$35,9,FALSE))</f>
        <v/>
      </c>
      <c r="AO29" s="727" t="str">
        <f>IF(AO28="","",VLOOKUP(AO28,'シフト記号表（勤務時間帯）'!$C$6:$K$35,9,FALSE))</f>
        <v/>
      </c>
      <c r="AP29" s="727" t="str">
        <f>IF(AP28="","",VLOOKUP(AP28,'シフト記号表（勤務時間帯）'!$C$6:$K$35,9,FALSE))</f>
        <v/>
      </c>
      <c r="AQ29" s="727" t="str">
        <f>IF(AQ28="","",VLOOKUP(AQ28,'シフト記号表（勤務時間帯）'!$C$6:$K$35,9,FALSE))</f>
        <v/>
      </c>
      <c r="AR29" s="727" t="str">
        <f>IF(AR28="","",VLOOKUP(AR28,'シフト記号表（勤務時間帯）'!$C$6:$K$35,9,FALSE))</f>
        <v/>
      </c>
      <c r="AS29" s="727" t="str">
        <f>IF(AS28="","",VLOOKUP(AS28,'シフト記号表（勤務時間帯）'!$C$6:$K$35,9,FALSE))</f>
        <v/>
      </c>
      <c r="AT29" s="742" t="str">
        <f>IF(AT28="","",VLOOKUP(AT28,'シフト記号表（勤務時間帯）'!$C$6:$K$35,9,FALSE))</f>
        <v/>
      </c>
      <c r="AU29" s="712" t="str">
        <f>IF(AU28="","",VLOOKUP(AU28,'シフト記号表（勤務時間帯）'!$C$6:$K$35,9,FALSE))</f>
        <v/>
      </c>
      <c r="AV29" s="727" t="str">
        <f>IF(AV28="","",VLOOKUP(AV28,'シフト記号表（勤務時間帯）'!$C$6:$K$35,9,FALSE))</f>
        <v/>
      </c>
      <c r="AW29" s="727" t="str">
        <f>IF(AW28="","",VLOOKUP(AW28,'シフト記号表（勤務時間帯）'!$C$6:$K$35,9,FALSE))</f>
        <v/>
      </c>
      <c r="AX29" s="798">
        <f>IF($BB$3="４週",SUM(S29:AT29),IF($BB$3="暦月",SUM(S29:AW29),""))</f>
        <v>0</v>
      </c>
      <c r="AY29" s="812"/>
      <c r="AZ29" s="825">
        <f>IF($BB$3="４週",AX29/4,IF($BB$3="暦月",参考様式６!AX29/(参考様式６!$BB$8/7),""))</f>
        <v>0</v>
      </c>
      <c r="BA29" s="835"/>
      <c r="BB29" s="849"/>
      <c r="BC29" s="865"/>
      <c r="BD29" s="865"/>
      <c r="BE29" s="865"/>
      <c r="BF29" s="879"/>
    </row>
    <row r="30" spans="2:58" ht="20.25" customHeight="1">
      <c r="B30" s="558"/>
      <c r="C30" s="578"/>
      <c r="D30" s="597"/>
      <c r="E30" s="607"/>
      <c r="F30" s="610">
        <f>C28</f>
        <v>0</v>
      </c>
      <c r="G30" s="623"/>
      <c r="H30" s="634"/>
      <c r="I30" s="643"/>
      <c r="J30" s="643"/>
      <c r="K30" s="648"/>
      <c r="L30" s="657"/>
      <c r="M30" s="665"/>
      <c r="N30" s="665"/>
      <c r="O30" s="673"/>
      <c r="P30" s="680" t="s">
        <v>458</v>
      </c>
      <c r="Q30" s="689"/>
      <c r="R30" s="697"/>
      <c r="S30" s="713" t="str">
        <f>IF(S28="","",VLOOKUP(S28,'シフト記号表（勤務時間帯）'!$C$6:$U$35,19,FALSE))</f>
        <v/>
      </c>
      <c r="T30" s="728" t="str">
        <f>IF(T28="","",VLOOKUP(T28,'シフト記号表（勤務時間帯）'!$C$6:$U$35,19,FALSE))</f>
        <v/>
      </c>
      <c r="U30" s="728" t="str">
        <f>IF(U28="","",VLOOKUP(U28,'シフト記号表（勤務時間帯）'!$C$6:$U$35,19,FALSE))</f>
        <v/>
      </c>
      <c r="V30" s="728" t="str">
        <f>IF(V28="","",VLOOKUP(V28,'シフト記号表（勤務時間帯）'!$C$6:$U$35,19,FALSE))</f>
        <v/>
      </c>
      <c r="W30" s="728" t="str">
        <f>IF(W28="","",VLOOKUP(W28,'シフト記号表（勤務時間帯）'!$C$6:$U$35,19,FALSE))</f>
        <v/>
      </c>
      <c r="X30" s="728" t="str">
        <f>IF(X28="","",VLOOKUP(X28,'シフト記号表（勤務時間帯）'!$C$6:$U$35,19,FALSE))</f>
        <v/>
      </c>
      <c r="Y30" s="743" t="str">
        <f>IF(Y28="","",VLOOKUP(Y28,'シフト記号表（勤務時間帯）'!$C$6:$U$35,19,FALSE))</f>
        <v/>
      </c>
      <c r="Z30" s="713" t="str">
        <f>IF(Z28="","",VLOOKUP(Z28,'シフト記号表（勤務時間帯）'!$C$6:$U$35,19,FALSE))</f>
        <v/>
      </c>
      <c r="AA30" s="728" t="str">
        <f>IF(AA28="","",VLOOKUP(AA28,'シフト記号表（勤務時間帯）'!$C$6:$U$35,19,FALSE))</f>
        <v/>
      </c>
      <c r="AB30" s="728" t="str">
        <f>IF(AB28="","",VLOOKUP(AB28,'シフト記号表（勤務時間帯）'!$C$6:$U$35,19,FALSE))</f>
        <v/>
      </c>
      <c r="AC30" s="728" t="str">
        <f>IF(AC28="","",VLOOKUP(AC28,'シフト記号表（勤務時間帯）'!$C$6:$U$35,19,FALSE))</f>
        <v/>
      </c>
      <c r="AD30" s="728" t="str">
        <f>IF(AD28="","",VLOOKUP(AD28,'シフト記号表（勤務時間帯）'!$C$6:$U$35,19,FALSE))</f>
        <v/>
      </c>
      <c r="AE30" s="728" t="str">
        <f>IF(AE28="","",VLOOKUP(AE28,'シフト記号表（勤務時間帯）'!$C$6:$U$35,19,FALSE))</f>
        <v/>
      </c>
      <c r="AF30" s="743" t="str">
        <f>IF(AF28="","",VLOOKUP(AF28,'シフト記号表（勤務時間帯）'!$C$6:$U$35,19,FALSE))</f>
        <v/>
      </c>
      <c r="AG30" s="713" t="str">
        <f>IF(AG28="","",VLOOKUP(AG28,'シフト記号表（勤務時間帯）'!$C$6:$U$35,19,FALSE))</f>
        <v/>
      </c>
      <c r="AH30" s="728" t="str">
        <f>IF(AH28="","",VLOOKUP(AH28,'シフト記号表（勤務時間帯）'!$C$6:$U$35,19,FALSE))</f>
        <v/>
      </c>
      <c r="AI30" s="728" t="str">
        <f>IF(AI28="","",VLOOKUP(AI28,'シフト記号表（勤務時間帯）'!$C$6:$U$35,19,FALSE))</f>
        <v/>
      </c>
      <c r="AJ30" s="728" t="str">
        <f>IF(AJ28="","",VLOOKUP(AJ28,'シフト記号表（勤務時間帯）'!$C$6:$U$35,19,FALSE))</f>
        <v/>
      </c>
      <c r="AK30" s="728" t="str">
        <f>IF(AK28="","",VLOOKUP(AK28,'シフト記号表（勤務時間帯）'!$C$6:$U$35,19,FALSE))</f>
        <v/>
      </c>
      <c r="AL30" s="728" t="str">
        <f>IF(AL28="","",VLOOKUP(AL28,'シフト記号表（勤務時間帯）'!$C$6:$U$35,19,FALSE))</f>
        <v/>
      </c>
      <c r="AM30" s="743" t="str">
        <f>IF(AM28="","",VLOOKUP(AM28,'シフト記号表（勤務時間帯）'!$C$6:$U$35,19,FALSE))</f>
        <v/>
      </c>
      <c r="AN30" s="713" t="str">
        <f>IF(AN28="","",VLOOKUP(AN28,'シフト記号表（勤務時間帯）'!$C$6:$U$35,19,FALSE))</f>
        <v/>
      </c>
      <c r="AO30" s="728" t="str">
        <f>IF(AO28="","",VLOOKUP(AO28,'シフト記号表（勤務時間帯）'!$C$6:$U$35,19,FALSE))</f>
        <v/>
      </c>
      <c r="AP30" s="728" t="str">
        <f>IF(AP28="","",VLOOKUP(AP28,'シフト記号表（勤務時間帯）'!$C$6:$U$35,19,FALSE))</f>
        <v/>
      </c>
      <c r="AQ30" s="728" t="str">
        <f>IF(AQ28="","",VLOOKUP(AQ28,'シフト記号表（勤務時間帯）'!$C$6:$U$35,19,FALSE))</f>
        <v/>
      </c>
      <c r="AR30" s="728" t="str">
        <f>IF(AR28="","",VLOOKUP(AR28,'シフト記号表（勤務時間帯）'!$C$6:$U$35,19,FALSE))</f>
        <v/>
      </c>
      <c r="AS30" s="728" t="str">
        <f>IF(AS28="","",VLOOKUP(AS28,'シフト記号表（勤務時間帯）'!$C$6:$U$35,19,FALSE))</f>
        <v/>
      </c>
      <c r="AT30" s="743" t="str">
        <f>IF(AT28="","",VLOOKUP(AT28,'シフト記号表（勤務時間帯）'!$C$6:$U$35,19,FALSE))</f>
        <v/>
      </c>
      <c r="AU30" s="713" t="str">
        <f>IF(AU28="","",VLOOKUP(AU28,'シフト記号表（勤務時間帯）'!$C$6:$U$35,19,FALSE))</f>
        <v/>
      </c>
      <c r="AV30" s="728" t="str">
        <f>IF(AV28="","",VLOOKUP(AV28,'シフト記号表（勤務時間帯）'!$C$6:$U$35,19,FALSE))</f>
        <v/>
      </c>
      <c r="AW30" s="728" t="str">
        <f>IF(AW28="","",VLOOKUP(AW28,'シフト記号表（勤務時間帯）'!$C$6:$U$35,19,FALSE))</f>
        <v/>
      </c>
      <c r="AX30" s="799">
        <f>IF($BB$3="４週",SUM(S30:AT30),IF($BB$3="暦月",SUM(S30:AW30),""))</f>
        <v>0</v>
      </c>
      <c r="AY30" s="813"/>
      <c r="AZ30" s="826">
        <f>IF($BB$3="４週",AX30/4,IF($BB$3="暦月",参考様式６!AX30/(参考様式６!$BB$8/7),""))</f>
        <v>0</v>
      </c>
      <c r="BA30" s="836"/>
      <c r="BB30" s="850"/>
      <c r="BC30" s="866"/>
      <c r="BD30" s="866"/>
      <c r="BE30" s="866"/>
      <c r="BF30" s="880"/>
    </row>
    <row r="31" spans="2:58" ht="20.25" customHeight="1">
      <c r="B31" s="558">
        <f>B28+1</f>
        <v>4</v>
      </c>
      <c r="C31" s="576"/>
      <c r="D31" s="595"/>
      <c r="E31" s="605"/>
      <c r="F31" s="612"/>
      <c r="G31" s="612"/>
      <c r="H31" s="635"/>
      <c r="I31" s="643"/>
      <c r="J31" s="643"/>
      <c r="K31" s="648"/>
      <c r="L31" s="656"/>
      <c r="M31" s="664"/>
      <c r="N31" s="664"/>
      <c r="O31" s="672"/>
      <c r="P31" s="681" t="s">
        <v>260</v>
      </c>
      <c r="Q31" s="690"/>
      <c r="R31" s="698"/>
      <c r="S31" s="711"/>
      <c r="T31" s="726"/>
      <c r="U31" s="726"/>
      <c r="V31" s="726"/>
      <c r="W31" s="726"/>
      <c r="X31" s="726"/>
      <c r="Y31" s="741"/>
      <c r="Z31" s="711"/>
      <c r="AA31" s="726"/>
      <c r="AB31" s="726"/>
      <c r="AC31" s="726"/>
      <c r="AD31" s="726"/>
      <c r="AE31" s="726"/>
      <c r="AF31" s="741"/>
      <c r="AG31" s="711"/>
      <c r="AH31" s="726"/>
      <c r="AI31" s="726"/>
      <c r="AJ31" s="726"/>
      <c r="AK31" s="726"/>
      <c r="AL31" s="726"/>
      <c r="AM31" s="741"/>
      <c r="AN31" s="711"/>
      <c r="AO31" s="726"/>
      <c r="AP31" s="726"/>
      <c r="AQ31" s="726"/>
      <c r="AR31" s="726"/>
      <c r="AS31" s="726"/>
      <c r="AT31" s="741"/>
      <c r="AU31" s="711"/>
      <c r="AV31" s="726"/>
      <c r="AW31" s="726"/>
      <c r="AX31" s="800"/>
      <c r="AY31" s="814"/>
      <c r="AZ31" s="827"/>
      <c r="BA31" s="837"/>
      <c r="BB31" s="851"/>
      <c r="BC31" s="867"/>
      <c r="BD31" s="867"/>
      <c r="BE31" s="867"/>
      <c r="BF31" s="881"/>
    </row>
    <row r="32" spans="2:58" ht="20.25" customHeight="1">
      <c r="B32" s="558"/>
      <c r="C32" s="577"/>
      <c r="D32" s="596"/>
      <c r="E32" s="606"/>
      <c r="F32" s="610"/>
      <c r="G32" s="622"/>
      <c r="H32" s="634"/>
      <c r="I32" s="643"/>
      <c r="J32" s="643"/>
      <c r="K32" s="648"/>
      <c r="L32" s="655"/>
      <c r="M32" s="663"/>
      <c r="N32" s="663"/>
      <c r="O32" s="671"/>
      <c r="P32" s="679" t="s">
        <v>404</v>
      </c>
      <c r="Q32" s="688"/>
      <c r="R32" s="696"/>
      <c r="S32" s="712" t="str">
        <f>IF(S31="","",VLOOKUP(S31,'シフト記号表（勤務時間帯）'!$C$6:$K$35,9,FALSE))</f>
        <v/>
      </c>
      <c r="T32" s="727" t="str">
        <f>IF(T31="","",VLOOKUP(T31,'シフト記号表（勤務時間帯）'!$C$6:$K$35,9,FALSE))</f>
        <v/>
      </c>
      <c r="U32" s="727" t="str">
        <f>IF(U31="","",VLOOKUP(U31,'シフト記号表（勤務時間帯）'!$C$6:$K$35,9,FALSE))</f>
        <v/>
      </c>
      <c r="V32" s="727" t="str">
        <f>IF(V31="","",VLOOKUP(V31,'シフト記号表（勤務時間帯）'!$C$6:$K$35,9,FALSE))</f>
        <v/>
      </c>
      <c r="W32" s="727" t="str">
        <f>IF(W31="","",VLOOKUP(W31,'シフト記号表（勤務時間帯）'!$C$6:$K$35,9,FALSE))</f>
        <v/>
      </c>
      <c r="X32" s="727" t="str">
        <f>IF(X31="","",VLOOKUP(X31,'シフト記号表（勤務時間帯）'!$C$6:$K$35,9,FALSE))</f>
        <v/>
      </c>
      <c r="Y32" s="742" t="str">
        <f>IF(Y31="","",VLOOKUP(Y31,'シフト記号表（勤務時間帯）'!$C$6:$K$35,9,FALSE))</f>
        <v/>
      </c>
      <c r="Z32" s="712" t="str">
        <f>IF(Z31="","",VLOOKUP(Z31,'シフト記号表（勤務時間帯）'!$C$6:$K$35,9,FALSE))</f>
        <v/>
      </c>
      <c r="AA32" s="727" t="str">
        <f>IF(AA31="","",VLOOKUP(AA31,'シフト記号表（勤務時間帯）'!$C$6:$K$35,9,FALSE))</f>
        <v/>
      </c>
      <c r="AB32" s="727" t="str">
        <f>IF(AB31="","",VLOOKUP(AB31,'シフト記号表（勤務時間帯）'!$C$6:$K$35,9,FALSE))</f>
        <v/>
      </c>
      <c r="AC32" s="727" t="str">
        <f>IF(AC31="","",VLOOKUP(AC31,'シフト記号表（勤務時間帯）'!$C$6:$K$35,9,FALSE))</f>
        <v/>
      </c>
      <c r="AD32" s="727" t="str">
        <f>IF(AD31="","",VLOOKUP(AD31,'シフト記号表（勤務時間帯）'!$C$6:$K$35,9,FALSE))</f>
        <v/>
      </c>
      <c r="AE32" s="727" t="str">
        <f>IF(AE31="","",VLOOKUP(AE31,'シフト記号表（勤務時間帯）'!$C$6:$K$35,9,FALSE))</f>
        <v/>
      </c>
      <c r="AF32" s="742" t="str">
        <f>IF(AF31="","",VLOOKUP(AF31,'シフト記号表（勤務時間帯）'!$C$6:$K$35,9,FALSE))</f>
        <v/>
      </c>
      <c r="AG32" s="712" t="str">
        <f>IF(AG31="","",VLOOKUP(AG31,'シフト記号表（勤務時間帯）'!$C$6:$K$35,9,FALSE))</f>
        <v/>
      </c>
      <c r="AH32" s="727" t="str">
        <f>IF(AH31="","",VLOOKUP(AH31,'シフト記号表（勤務時間帯）'!$C$6:$K$35,9,FALSE))</f>
        <v/>
      </c>
      <c r="AI32" s="727" t="str">
        <f>IF(AI31="","",VLOOKUP(AI31,'シフト記号表（勤務時間帯）'!$C$6:$K$35,9,FALSE))</f>
        <v/>
      </c>
      <c r="AJ32" s="727" t="str">
        <f>IF(AJ31="","",VLOOKUP(AJ31,'シフト記号表（勤務時間帯）'!$C$6:$K$35,9,FALSE))</f>
        <v/>
      </c>
      <c r="AK32" s="727" t="str">
        <f>IF(AK31="","",VLOOKUP(AK31,'シフト記号表（勤務時間帯）'!$C$6:$K$35,9,FALSE))</f>
        <v/>
      </c>
      <c r="AL32" s="727" t="str">
        <f>IF(AL31="","",VLOOKUP(AL31,'シフト記号表（勤務時間帯）'!$C$6:$K$35,9,FALSE))</f>
        <v/>
      </c>
      <c r="AM32" s="742" t="str">
        <f>IF(AM31="","",VLOOKUP(AM31,'シフト記号表（勤務時間帯）'!$C$6:$K$35,9,FALSE))</f>
        <v/>
      </c>
      <c r="AN32" s="712" t="str">
        <f>IF(AN31="","",VLOOKUP(AN31,'シフト記号表（勤務時間帯）'!$C$6:$K$35,9,FALSE))</f>
        <v/>
      </c>
      <c r="AO32" s="727" t="str">
        <f>IF(AO31="","",VLOOKUP(AO31,'シフト記号表（勤務時間帯）'!$C$6:$K$35,9,FALSE))</f>
        <v/>
      </c>
      <c r="AP32" s="727" t="str">
        <f>IF(AP31="","",VLOOKUP(AP31,'シフト記号表（勤務時間帯）'!$C$6:$K$35,9,FALSE))</f>
        <v/>
      </c>
      <c r="AQ32" s="727" t="str">
        <f>IF(AQ31="","",VLOOKUP(AQ31,'シフト記号表（勤務時間帯）'!$C$6:$K$35,9,FALSE))</f>
        <v/>
      </c>
      <c r="AR32" s="727" t="str">
        <f>IF(AR31="","",VLOOKUP(AR31,'シフト記号表（勤務時間帯）'!$C$6:$K$35,9,FALSE))</f>
        <v/>
      </c>
      <c r="AS32" s="727" t="str">
        <f>IF(AS31="","",VLOOKUP(AS31,'シフト記号表（勤務時間帯）'!$C$6:$K$35,9,FALSE))</f>
        <v/>
      </c>
      <c r="AT32" s="742" t="str">
        <f>IF(AT31="","",VLOOKUP(AT31,'シフト記号表（勤務時間帯）'!$C$6:$K$35,9,FALSE))</f>
        <v/>
      </c>
      <c r="AU32" s="712" t="str">
        <f>IF(AU31="","",VLOOKUP(AU31,'シフト記号表（勤務時間帯）'!$C$6:$K$35,9,FALSE))</f>
        <v/>
      </c>
      <c r="AV32" s="727" t="str">
        <f>IF(AV31="","",VLOOKUP(AV31,'シフト記号表（勤務時間帯）'!$C$6:$K$35,9,FALSE))</f>
        <v/>
      </c>
      <c r="AW32" s="727" t="str">
        <f>IF(AW31="","",VLOOKUP(AW31,'シフト記号表（勤務時間帯）'!$C$6:$K$35,9,FALSE))</f>
        <v/>
      </c>
      <c r="AX32" s="798">
        <f>IF($BB$3="４週",SUM(S32:AT32),IF($BB$3="暦月",SUM(S32:AW32),""))</f>
        <v>0</v>
      </c>
      <c r="AY32" s="812"/>
      <c r="AZ32" s="825">
        <f>IF($BB$3="４週",AX32/4,IF($BB$3="暦月",参考様式６!AX32/(参考様式６!$BB$8/7),""))</f>
        <v>0</v>
      </c>
      <c r="BA32" s="835"/>
      <c r="BB32" s="849"/>
      <c r="BC32" s="865"/>
      <c r="BD32" s="865"/>
      <c r="BE32" s="865"/>
      <c r="BF32" s="879"/>
    </row>
    <row r="33" spans="2:58" ht="20.25" customHeight="1">
      <c r="B33" s="558"/>
      <c r="C33" s="578"/>
      <c r="D33" s="597"/>
      <c r="E33" s="607"/>
      <c r="F33" s="610">
        <f>C31</f>
        <v>0</v>
      </c>
      <c r="G33" s="623"/>
      <c r="H33" s="634"/>
      <c r="I33" s="643"/>
      <c r="J33" s="643"/>
      <c r="K33" s="648"/>
      <c r="L33" s="657"/>
      <c r="M33" s="665"/>
      <c r="N33" s="665"/>
      <c r="O33" s="673"/>
      <c r="P33" s="680" t="s">
        <v>458</v>
      </c>
      <c r="Q33" s="689"/>
      <c r="R33" s="697"/>
      <c r="S33" s="713" t="str">
        <f>IF(S31="","",VLOOKUP(S31,'シフト記号表（勤務時間帯）'!$C$6:$U$35,19,FALSE))</f>
        <v/>
      </c>
      <c r="T33" s="728" t="str">
        <f>IF(T31="","",VLOOKUP(T31,'シフト記号表（勤務時間帯）'!$C$6:$U$35,19,FALSE))</f>
        <v/>
      </c>
      <c r="U33" s="728" t="str">
        <f>IF(U31="","",VLOOKUP(U31,'シフト記号表（勤務時間帯）'!$C$6:$U$35,19,FALSE))</f>
        <v/>
      </c>
      <c r="V33" s="728" t="str">
        <f>IF(V31="","",VLOOKUP(V31,'シフト記号表（勤務時間帯）'!$C$6:$U$35,19,FALSE))</f>
        <v/>
      </c>
      <c r="W33" s="728" t="str">
        <f>IF(W31="","",VLOOKUP(W31,'シフト記号表（勤務時間帯）'!$C$6:$U$35,19,FALSE))</f>
        <v/>
      </c>
      <c r="X33" s="728" t="str">
        <f>IF(X31="","",VLOOKUP(X31,'シフト記号表（勤務時間帯）'!$C$6:$U$35,19,FALSE))</f>
        <v/>
      </c>
      <c r="Y33" s="743" t="str">
        <f>IF(Y31="","",VLOOKUP(Y31,'シフト記号表（勤務時間帯）'!$C$6:$U$35,19,FALSE))</f>
        <v/>
      </c>
      <c r="Z33" s="713" t="str">
        <f>IF(Z31="","",VLOOKUP(Z31,'シフト記号表（勤務時間帯）'!$C$6:$U$35,19,FALSE))</f>
        <v/>
      </c>
      <c r="AA33" s="728" t="str">
        <f>IF(AA31="","",VLOOKUP(AA31,'シフト記号表（勤務時間帯）'!$C$6:$U$35,19,FALSE))</f>
        <v/>
      </c>
      <c r="AB33" s="728" t="str">
        <f>IF(AB31="","",VLOOKUP(AB31,'シフト記号表（勤務時間帯）'!$C$6:$U$35,19,FALSE))</f>
        <v/>
      </c>
      <c r="AC33" s="728" t="str">
        <f>IF(AC31="","",VLOOKUP(AC31,'シフト記号表（勤務時間帯）'!$C$6:$U$35,19,FALSE))</f>
        <v/>
      </c>
      <c r="AD33" s="728" t="str">
        <f>IF(AD31="","",VLOOKUP(AD31,'シフト記号表（勤務時間帯）'!$C$6:$U$35,19,FALSE))</f>
        <v/>
      </c>
      <c r="AE33" s="728" t="str">
        <f>IF(AE31="","",VLOOKUP(AE31,'シフト記号表（勤務時間帯）'!$C$6:$U$35,19,FALSE))</f>
        <v/>
      </c>
      <c r="AF33" s="743" t="str">
        <f>IF(AF31="","",VLOOKUP(AF31,'シフト記号表（勤務時間帯）'!$C$6:$U$35,19,FALSE))</f>
        <v/>
      </c>
      <c r="AG33" s="713" t="str">
        <f>IF(AG31="","",VLOOKUP(AG31,'シフト記号表（勤務時間帯）'!$C$6:$U$35,19,FALSE))</f>
        <v/>
      </c>
      <c r="AH33" s="728" t="str">
        <f>IF(AH31="","",VLOOKUP(AH31,'シフト記号表（勤務時間帯）'!$C$6:$U$35,19,FALSE))</f>
        <v/>
      </c>
      <c r="AI33" s="728" t="str">
        <f>IF(AI31="","",VLOOKUP(AI31,'シフト記号表（勤務時間帯）'!$C$6:$U$35,19,FALSE))</f>
        <v/>
      </c>
      <c r="AJ33" s="728" t="str">
        <f>IF(AJ31="","",VLOOKUP(AJ31,'シフト記号表（勤務時間帯）'!$C$6:$U$35,19,FALSE))</f>
        <v/>
      </c>
      <c r="AK33" s="728" t="str">
        <f>IF(AK31="","",VLOOKUP(AK31,'シフト記号表（勤務時間帯）'!$C$6:$U$35,19,FALSE))</f>
        <v/>
      </c>
      <c r="AL33" s="728" t="str">
        <f>IF(AL31="","",VLOOKUP(AL31,'シフト記号表（勤務時間帯）'!$C$6:$U$35,19,FALSE))</f>
        <v/>
      </c>
      <c r="AM33" s="743" t="str">
        <f>IF(AM31="","",VLOOKUP(AM31,'シフト記号表（勤務時間帯）'!$C$6:$U$35,19,FALSE))</f>
        <v/>
      </c>
      <c r="AN33" s="713" t="str">
        <f>IF(AN31="","",VLOOKUP(AN31,'シフト記号表（勤務時間帯）'!$C$6:$U$35,19,FALSE))</f>
        <v/>
      </c>
      <c r="AO33" s="728" t="str">
        <f>IF(AO31="","",VLOOKUP(AO31,'シフト記号表（勤務時間帯）'!$C$6:$U$35,19,FALSE))</f>
        <v/>
      </c>
      <c r="AP33" s="728" t="str">
        <f>IF(AP31="","",VLOOKUP(AP31,'シフト記号表（勤務時間帯）'!$C$6:$U$35,19,FALSE))</f>
        <v/>
      </c>
      <c r="AQ33" s="728" t="str">
        <f>IF(AQ31="","",VLOOKUP(AQ31,'シフト記号表（勤務時間帯）'!$C$6:$U$35,19,FALSE))</f>
        <v/>
      </c>
      <c r="AR33" s="728" t="str">
        <f>IF(AR31="","",VLOOKUP(AR31,'シフト記号表（勤務時間帯）'!$C$6:$U$35,19,FALSE))</f>
        <v/>
      </c>
      <c r="AS33" s="728" t="str">
        <f>IF(AS31="","",VLOOKUP(AS31,'シフト記号表（勤務時間帯）'!$C$6:$U$35,19,FALSE))</f>
        <v/>
      </c>
      <c r="AT33" s="743" t="str">
        <f>IF(AT31="","",VLOOKUP(AT31,'シフト記号表（勤務時間帯）'!$C$6:$U$35,19,FALSE))</f>
        <v/>
      </c>
      <c r="AU33" s="713" t="str">
        <f>IF(AU31="","",VLOOKUP(AU31,'シフト記号表（勤務時間帯）'!$C$6:$U$35,19,FALSE))</f>
        <v/>
      </c>
      <c r="AV33" s="728" t="str">
        <f>IF(AV31="","",VLOOKUP(AV31,'シフト記号表（勤務時間帯）'!$C$6:$U$35,19,FALSE))</f>
        <v/>
      </c>
      <c r="AW33" s="728" t="str">
        <f>IF(AW31="","",VLOOKUP(AW31,'シフト記号表（勤務時間帯）'!$C$6:$U$35,19,FALSE))</f>
        <v/>
      </c>
      <c r="AX33" s="799">
        <f>IF($BB$3="４週",SUM(S33:AT33),IF($BB$3="暦月",SUM(S33:AW33),""))</f>
        <v>0</v>
      </c>
      <c r="AY33" s="813"/>
      <c r="AZ33" s="826">
        <f>IF($BB$3="４週",AX33/4,IF($BB$3="暦月",参考様式６!AX33/(参考様式６!$BB$8/7),""))</f>
        <v>0</v>
      </c>
      <c r="BA33" s="836"/>
      <c r="BB33" s="850"/>
      <c r="BC33" s="866"/>
      <c r="BD33" s="866"/>
      <c r="BE33" s="866"/>
      <c r="BF33" s="880"/>
    </row>
    <row r="34" spans="2:58" ht="20.25" customHeight="1">
      <c r="B34" s="558">
        <f>B31+1</f>
        <v>5</v>
      </c>
      <c r="C34" s="576"/>
      <c r="D34" s="595"/>
      <c r="E34" s="605"/>
      <c r="F34" s="612"/>
      <c r="G34" s="612"/>
      <c r="H34" s="635"/>
      <c r="I34" s="643"/>
      <c r="J34" s="643"/>
      <c r="K34" s="648"/>
      <c r="L34" s="656"/>
      <c r="M34" s="664"/>
      <c r="N34" s="664"/>
      <c r="O34" s="672"/>
      <c r="P34" s="681" t="s">
        <v>260</v>
      </c>
      <c r="Q34" s="690"/>
      <c r="R34" s="698"/>
      <c r="S34" s="711"/>
      <c r="T34" s="726"/>
      <c r="U34" s="726"/>
      <c r="V34" s="726"/>
      <c r="W34" s="726"/>
      <c r="X34" s="726"/>
      <c r="Y34" s="741"/>
      <c r="Z34" s="711"/>
      <c r="AA34" s="726"/>
      <c r="AB34" s="726"/>
      <c r="AC34" s="726"/>
      <c r="AD34" s="726"/>
      <c r="AE34" s="726"/>
      <c r="AF34" s="741"/>
      <c r="AG34" s="711"/>
      <c r="AH34" s="726"/>
      <c r="AI34" s="726"/>
      <c r="AJ34" s="726"/>
      <c r="AK34" s="726"/>
      <c r="AL34" s="726"/>
      <c r="AM34" s="741"/>
      <c r="AN34" s="711"/>
      <c r="AO34" s="726"/>
      <c r="AP34" s="726"/>
      <c r="AQ34" s="726"/>
      <c r="AR34" s="726"/>
      <c r="AS34" s="726"/>
      <c r="AT34" s="741"/>
      <c r="AU34" s="711"/>
      <c r="AV34" s="726"/>
      <c r="AW34" s="726"/>
      <c r="AX34" s="800"/>
      <c r="AY34" s="814"/>
      <c r="AZ34" s="827"/>
      <c r="BA34" s="837"/>
      <c r="BB34" s="851"/>
      <c r="BC34" s="867"/>
      <c r="BD34" s="867"/>
      <c r="BE34" s="867"/>
      <c r="BF34" s="881"/>
    </row>
    <row r="35" spans="2:58" ht="20.25" customHeight="1">
      <c r="B35" s="558"/>
      <c r="C35" s="577"/>
      <c r="D35" s="596"/>
      <c r="E35" s="606"/>
      <c r="F35" s="610"/>
      <c r="G35" s="622"/>
      <c r="H35" s="634"/>
      <c r="I35" s="643"/>
      <c r="J35" s="643"/>
      <c r="K35" s="648"/>
      <c r="L35" s="655"/>
      <c r="M35" s="663"/>
      <c r="N35" s="663"/>
      <c r="O35" s="671"/>
      <c r="P35" s="679" t="s">
        <v>404</v>
      </c>
      <c r="Q35" s="688"/>
      <c r="R35" s="696"/>
      <c r="S35" s="712" t="str">
        <f>IF(S34="","",VLOOKUP(S34,'シフト記号表（勤務時間帯）'!$C$6:$K$35,9,FALSE))</f>
        <v/>
      </c>
      <c r="T35" s="727" t="str">
        <f>IF(T34="","",VLOOKUP(T34,'シフト記号表（勤務時間帯）'!$C$6:$K$35,9,FALSE))</f>
        <v/>
      </c>
      <c r="U35" s="727" t="str">
        <f>IF(U34="","",VLOOKUP(U34,'シフト記号表（勤務時間帯）'!$C$6:$K$35,9,FALSE))</f>
        <v/>
      </c>
      <c r="V35" s="727" t="str">
        <f>IF(V34="","",VLOOKUP(V34,'シフト記号表（勤務時間帯）'!$C$6:$K$35,9,FALSE))</f>
        <v/>
      </c>
      <c r="W35" s="727" t="str">
        <f>IF(W34="","",VLOOKUP(W34,'シフト記号表（勤務時間帯）'!$C$6:$K$35,9,FALSE))</f>
        <v/>
      </c>
      <c r="X35" s="727" t="str">
        <f>IF(X34="","",VLOOKUP(X34,'シフト記号表（勤務時間帯）'!$C$6:$K$35,9,FALSE))</f>
        <v/>
      </c>
      <c r="Y35" s="742" t="str">
        <f>IF(Y34="","",VLOOKUP(Y34,'シフト記号表（勤務時間帯）'!$C$6:$K$35,9,FALSE))</f>
        <v/>
      </c>
      <c r="Z35" s="712" t="str">
        <f>IF(Z34="","",VLOOKUP(Z34,'シフト記号表（勤務時間帯）'!$C$6:$K$35,9,FALSE))</f>
        <v/>
      </c>
      <c r="AA35" s="727" t="str">
        <f>IF(AA34="","",VLOOKUP(AA34,'シフト記号表（勤務時間帯）'!$C$6:$K$35,9,FALSE))</f>
        <v/>
      </c>
      <c r="AB35" s="727" t="str">
        <f>IF(AB34="","",VLOOKUP(AB34,'シフト記号表（勤務時間帯）'!$C$6:$K$35,9,FALSE))</f>
        <v/>
      </c>
      <c r="AC35" s="727" t="str">
        <f>IF(AC34="","",VLOOKUP(AC34,'シフト記号表（勤務時間帯）'!$C$6:$K$35,9,FALSE))</f>
        <v/>
      </c>
      <c r="AD35" s="727" t="str">
        <f>IF(AD34="","",VLOOKUP(AD34,'シフト記号表（勤務時間帯）'!$C$6:$K$35,9,FALSE))</f>
        <v/>
      </c>
      <c r="AE35" s="727" t="str">
        <f>IF(AE34="","",VLOOKUP(AE34,'シフト記号表（勤務時間帯）'!$C$6:$K$35,9,FALSE))</f>
        <v/>
      </c>
      <c r="AF35" s="742" t="str">
        <f>IF(AF34="","",VLOOKUP(AF34,'シフト記号表（勤務時間帯）'!$C$6:$K$35,9,FALSE))</f>
        <v/>
      </c>
      <c r="AG35" s="712" t="str">
        <f>IF(AG34="","",VLOOKUP(AG34,'シフト記号表（勤務時間帯）'!$C$6:$K$35,9,FALSE))</f>
        <v/>
      </c>
      <c r="AH35" s="727" t="str">
        <f>IF(AH34="","",VLOOKUP(AH34,'シフト記号表（勤務時間帯）'!$C$6:$K$35,9,FALSE))</f>
        <v/>
      </c>
      <c r="AI35" s="727" t="str">
        <f>IF(AI34="","",VLOOKUP(AI34,'シフト記号表（勤務時間帯）'!$C$6:$K$35,9,FALSE))</f>
        <v/>
      </c>
      <c r="AJ35" s="727" t="str">
        <f>IF(AJ34="","",VLOOKUP(AJ34,'シフト記号表（勤務時間帯）'!$C$6:$K$35,9,FALSE))</f>
        <v/>
      </c>
      <c r="AK35" s="727" t="str">
        <f>IF(AK34="","",VLOOKUP(AK34,'シフト記号表（勤務時間帯）'!$C$6:$K$35,9,FALSE))</f>
        <v/>
      </c>
      <c r="AL35" s="727" t="str">
        <f>IF(AL34="","",VLOOKUP(AL34,'シフト記号表（勤務時間帯）'!$C$6:$K$35,9,FALSE))</f>
        <v/>
      </c>
      <c r="AM35" s="742" t="str">
        <f>IF(AM34="","",VLOOKUP(AM34,'シフト記号表（勤務時間帯）'!$C$6:$K$35,9,FALSE))</f>
        <v/>
      </c>
      <c r="AN35" s="712" t="str">
        <f>IF(AN34="","",VLOOKUP(AN34,'シフト記号表（勤務時間帯）'!$C$6:$K$35,9,FALSE))</f>
        <v/>
      </c>
      <c r="AO35" s="727" t="str">
        <f>IF(AO34="","",VLOOKUP(AO34,'シフト記号表（勤務時間帯）'!$C$6:$K$35,9,FALSE))</f>
        <v/>
      </c>
      <c r="AP35" s="727" t="str">
        <f>IF(AP34="","",VLOOKUP(AP34,'シフト記号表（勤務時間帯）'!$C$6:$K$35,9,FALSE))</f>
        <v/>
      </c>
      <c r="AQ35" s="727" t="str">
        <f>IF(AQ34="","",VLOOKUP(AQ34,'シフト記号表（勤務時間帯）'!$C$6:$K$35,9,FALSE))</f>
        <v/>
      </c>
      <c r="AR35" s="727" t="str">
        <f>IF(AR34="","",VLOOKUP(AR34,'シフト記号表（勤務時間帯）'!$C$6:$K$35,9,FALSE))</f>
        <v/>
      </c>
      <c r="AS35" s="727" t="str">
        <f>IF(AS34="","",VLOOKUP(AS34,'シフト記号表（勤務時間帯）'!$C$6:$K$35,9,FALSE))</f>
        <v/>
      </c>
      <c r="AT35" s="742" t="str">
        <f>IF(AT34="","",VLOOKUP(AT34,'シフト記号表（勤務時間帯）'!$C$6:$K$35,9,FALSE))</f>
        <v/>
      </c>
      <c r="AU35" s="712" t="str">
        <f>IF(AU34="","",VLOOKUP(AU34,'シフト記号表（勤務時間帯）'!$C$6:$K$35,9,FALSE))</f>
        <v/>
      </c>
      <c r="AV35" s="727" t="str">
        <f>IF(AV34="","",VLOOKUP(AV34,'シフト記号表（勤務時間帯）'!$C$6:$K$35,9,FALSE))</f>
        <v/>
      </c>
      <c r="AW35" s="727" t="str">
        <f>IF(AW34="","",VLOOKUP(AW34,'シフト記号表（勤務時間帯）'!$C$6:$K$35,9,FALSE))</f>
        <v/>
      </c>
      <c r="AX35" s="798">
        <f>IF($BB$3="４週",SUM(S35:AT35),IF($BB$3="暦月",SUM(S35:AW35),""))</f>
        <v>0</v>
      </c>
      <c r="AY35" s="812"/>
      <c r="AZ35" s="825">
        <f>IF($BB$3="４週",AX35/4,IF($BB$3="暦月",参考様式６!AX35/(参考様式６!$BB$8/7),""))</f>
        <v>0</v>
      </c>
      <c r="BA35" s="835"/>
      <c r="BB35" s="849"/>
      <c r="BC35" s="865"/>
      <c r="BD35" s="865"/>
      <c r="BE35" s="865"/>
      <c r="BF35" s="879"/>
    </row>
    <row r="36" spans="2:58" ht="20.25" customHeight="1">
      <c r="B36" s="558"/>
      <c r="C36" s="578"/>
      <c r="D36" s="597"/>
      <c r="E36" s="607"/>
      <c r="F36" s="610">
        <f>C34</f>
        <v>0</v>
      </c>
      <c r="G36" s="623"/>
      <c r="H36" s="634"/>
      <c r="I36" s="643"/>
      <c r="J36" s="643"/>
      <c r="K36" s="648"/>
      <c r="L36" s="657"/>
      <c r="M36" s="665"/>
      <c r="N36" s="665"/>
      <c r="O36" s="673"/>
      <c r="P36" s="680" t="s">
        <v>458</v>
      </c>
      <c r="Q36" s="689"/>
      <c r="R36" s="697"/>
      <c r="S36" s="713" t="str">
        <f>IF(S34="","",VLOOKUP(S34,'シフト記号表（勤務時間帯）'!$C$6:$U$35,19,FALSE))</f>
        <v/>
      </c>
      <c r="T36" s="728" t="str">
        <f>IF(T34="","",VLOOKUP(T34,'シフト記号表（勤務時間帯）'!$C$6:$U$35,19,FALSE))</f>
        <v/>
      </c>
      <c r="U36" s="728" t="str">
        <f>IF(U34="","",VLOOKUP(U34,'シフト記号表（勤務時間帯）'!$C$6:$U$35,19,FALSE))</f>
        <v/>
      </c>
      <c r="V36" s="728" t="str">
        <f>IF(V34="","",VLOOKUP(V34,'シフト記号表（勤務時間帯）'!$C$6:$U$35,19,FALSE))</f>
        <v/>
      </c>
      <c r="W36" s="728" t="str">
        <f>IF(W34="","",VLOOKUP(W34,'シフト記号表（勤務時間帯）'!$C$6:$U$35,19,FALSE))</f>
        <v/>
      </c>
      <c r="X36" s="728" t="str">
        <f>IF(X34="","",VLOOKUP(X34,'シフト記号表（勤務時間帯）'!$C$6:$U$35,19,FALSE))</f>
        <v/>
      </c>
      <c r="Y36" s="743" t="str">
        <f>IF(Y34="","",VLOOKUP(Y34,'シフト記号表（勤務時間帯）'!$C$6:$U$35,19,FALSE))</f>
        <v/>
      </c>
      <c r="Z36" s="713" t="str">
        <f>IF(Z34="","",VLOOKUP(Z34,'シフト記号表（勤務時間帯）'!$C$6:$U$35,19,FALSE))</f>
        <v/>
      </c>
      <c r="AA36" s="728" t="str">
        <f>IF(AA34="","",VLOOKUP(AA34,'シフト記号表（勤務時間帯）'!$C$6:$U$35,19,FALSE))</f>
        <v/>
      </c>
      <c r="AB36" s="728" t="str">
        <f>IF(AB34="","",VLOOKUP(AB34,'シフト記号表（勤務時間帯）'!$C$6:$U$35,19,FALSE))</f>
        <v/>
      </c>
      <c r="AC36" s="728" t="str">
        <f>IF(AC34="","",VLOOKUP(AC34,'シフト記号表（勤務時間帯）'!$C$6:$U$35,19,FALSE))</f>
        <v/>
      </c>
      <c r="AD36" s="728" t="str">
        <f>IF(AD34="","",VLOOKUP(AD34,'シフト記号表（勤務時間帯）'!$C$6:$U$35,19,FALSE))</f>
        <v/>
      </c>
      <c r="AE36" s="728" t="str">
        <f>IF(AE34="","",VLOOKUP(AE34,'シフト記号表（勤務時間帯）'!$C$6:$U$35,19,FALSE))</f>
        <v/>
      </c>
      <c r="AF36" s="743" t="str">
        <f>IF(AF34="","",VLOOKUP(AF34,'シフト記号表（勤務時間帯）'!$C$6:$U$35,19,FALSE))</f>
        <v/>
      </c>
      <c r="AG36" s="713" t="str">
        <f>IF(AG34="","",VLOOKUP(AG34,'シフト記号表（勤務時間帯）'!$C$6:$U$35,19,FALSE))</f>
        <v/>
      </c>
      <c r="AH36" s="728" t="str">
        <f>IF(AH34="","",VLOOKUP(AH34,'シフト記号表（勤務時間帯）'!$C$6:$U$35,19,FALSE))</f>
        <v/>
      </c>
      <c r="AI36" s="728" t="str">
        <f>IF(AI34="","",VLOOKUP(AI34,'シフト記号表（勤務時間帯）'!$C$6:$U$35,19,FALSE))</f>
        <v/>
      </c>
      <c r="AJ36" s="728" t="str">
        <f>IF(AJ34="","",VLOOKUP(AJ34,'シフト記号表（勤務時間帯）'!$C$6:$U$35,19,FALSE))</f>
        <v/>
      </c>
      <c r="AK36" s="728" t="str">
        <f>IF(AK34="","",VLOOKUP(AK34,'シフト記号表（勤務時間帯）'!$C$6:$U$35,19,FALSE))</f>
        <v/>
      </c>
      <c r="AL36" s="728" t="str">
        <f>IF(AL34="","",VLOOKUP(AL34,'シフト記号表（勤務時間帯）'!$C$6:$U$35,19,FALSE))</f>
        <v/>
      </c>
      <c r="AM36" s="743" t="str">
        <f>IF(AM34="","",VLOOKUP(AM34,'シフト記号表（勤務時間帯）'!$C$6:$U$35,19,FALSE))</f>
        <v/>
      </c>
      <c r="AN36" s="713" t="str">
        <f>IF(AN34="","",VLOOKUP(AN34,'シフト記号表（勤務時間帯）'!$C$6:$U$35,19,FALSE))</f>
        <v/>
      </c>
      <c r="AO36" s="728" t="str">
        <f>IF(AO34="","",VLOOKUP(AO34,'シフト記号表（勤務時間帯）'!$C$6:$U$35,19,FALSE))</f>
        <v/>
      </c>
      <c r="AP36" s="728" t="str">
        <f>IF(AP34="","",VLOOKUP(AP34,'シフト記号表（勤務時間帯）'!$C$6:$U$35,19,FALSE))</f>
        <v/>
      </c>
      <c r="AQ36" s="728" t="str">
        <f>IF(AQ34="","",VLOOKUP(AQ34,'シフト記号表（勤務時間帯）'!$C$6:$U$35,19,FALSE))</f>
        <v/>
      </c>
      <c r="AR36" s="728" t="str">
        <f>IF(AR34="","",VLOOKUP(AR34,'シフト記号表（勤務時間帯）'!$C$6:$U$35,19,FALSE))</f>
        <v/>
      </c>
      <c r="AS36" s="728" t="str">
        <f>IF(AS34="","",VLOOKUP(AS34,'シフト記号表（勤務時間帯）'!$C$6:$U$35,19,FALSE))</f>
        <v/>
      </c>
      <c r="AT36" s="743" t="str">
        <f>IF(AT34="","",VLOOKUP(AT34,'シフト記号表（勤務時間帯）'!$C$6:$U$35,19,FALSE))</f>
        <v/>
      </c>
      <c r="AU36" s="713" t="str">
        <f>IF(AU34="","",VLOOKUP(AU34,'シフト記号表（勤務時間帯）'!$C$6:$U$35,19,FALSE))</f>
        <v/>
      </c>
      <c r="AV36" s="728" t="str">
        <f>IF(AV34="","",VLOOKUP(AV34,'シフト記号表（勤務時間帯）'!$C$6:$U$35,19,FALSE))</f>
        <v/>
      </c>
      <c r="AW36" s="728" t="str">
        <f>IF(AW34="","",VLOOKUP(AW34,'シフト記号表（勤務時間帯）'!$C$6:$U$35,19,FALSE))</f>
        <v/>
      </c>
      <c r="AX36" s="799">
        <f>IF($BB$3="４週",SUM(S36:AT36),IF($BB$3="暦月",SUM(S36:AW36),""))</f>
        <v>0</v>
      </c>
      <c r="AY36" s="813"/>
      <c r="AZ36" s="826">
        <f>IF($BB$3="４週",AX36/4,IF($BB$3="暦月",参考様式６!AX36/(参考様式６!$BB$8/7),""))</f>
        <v>0</v>
      </c>
      <c r="BA36" s="836"/>
      <c r="BB36" s="850"/>
      <c r="BC36" s="866"/>
      <c r="BD36" s="866"/>
      <c r="BE36" s="866"/>
      <c r="BF36" s="880"/>
    </row>
    <row r="37" spans="2:58" ht="20.25" customHeight="1">
      <c r="B37" s="558">
        <f>B34+1</f>
        <v>6</v>
      </c>
      <c r="C37" s="576"/>
      <c r="D37" s="595"/>
      <c r="E37" s="605"/>
      <c r="F37" s="612"/>
      <c r="G37" s="612"/>
      <c r="H37" s="635"/>
      <c r="I37" s="643"/>
      <c r="J37" s="643"/>
      <c r="K37" s="648"/>
      <c r="L37" s="656"/>
      <c r="M37" s="664"/>
      <c r="N37" s="664"/>
      <c r="O37" s="672"/>
      <c r="P37" s="681" t="s">
        <v>260</v>
      </c>
      <c r="Q37" s="690"/>
      <c r="R37" s="698"/>
      <c r="S37" s="711"/>
      <c r="T37" s="726"/>
      <c r="U37" s="726"/>
      <c r="V37" s="726"/>
      <c r="W37" s="726"/>
      <c r="X37" s="726"/>
      <c r="Y37" s="741"/>
      <c r="Z37" s="711"/>
      <c r="AA37" s="726"/>
      <c r="AB37" s="726"/>
      <c r="AC37" s="726"/>
      <c r="AD37" s="726"/>
      <c r="AE37" s="726"/>
      <c r="AF37" s="741"/>
      <c r="AG37" s="711"/>
      <c r="AH37" s="726"/>
      <c r="AI37" s="726"/>
      <c r="AJ37" s="726"/>
      <c r="AK37" s="726"/>
      <c r="AL37" s="726"/>
      <c r="AM37" s="741"/>
      <c r="AN37" s="711"/>
      <c r="AO37" s="726"/>
      <c r="AP37" s="726"/>
      <c r="AQ37" s="726"/>
      <c r="AR37" s="726"/>
      <c r="AS37" s="726"/>
      <c r="AT37" s="741"/>
      <c r="AU37" s="711"/>
      <c r="AV37" s="726"/>
      <c r="AW37" s="726"/>
      <c r="AX37" s="800"/>
      <c r="AY37" s="814"/>
      <c r="AZ37" s="827"/>
      <c r="BA37" s="837"/>
      <c r="BB37" s="851"/>
      <c r="BC37" s="867"/>
      <c r="BD37" s="867"/>
      <c r="BE37" s="867"/>
      <c r="BF37" s="881"/>
    </row>
    <row r="38" spans="2:58" ht="20.25" customHeight="1">
      <c r="B38" s="558"/>
      <c r="C38" s="577"/>
      <c r="D38" s="596"/>
      <c r="E38" s="606"/>
      <c r="F38" s="610"/>
      <c r="G38" s="622"/>
      <c r="H38" s="634"/>
      <c r="I38" s="643"/>
      <c r="J38" s="643"/>
      <c r="K38" s="648"/>
      <c r="L38" s="655"/>
      <c r="M38" s="663"/>
      <c r="N38" s="663"/>
      <c r="O38" s="671"/>
      <c r="P38" s="679" t="s">
        <v>404</v>
      </c>
      <c r="Q38" s="688"/>
      <c r="R38" s="696"/>
      <c r="S38" s="712" t="str">
        <f>IF(S37="","",VLOOKUP(S37,'シフト記号表（勤務時間帯）'!$C$6:$K$35,9,FALSE))</f>
        <v/>
      </c>
      <c r="T38" s="727" t="str">
        <f>IF(T37="","",VLOOKUP(T37,'シフト記号表（勤務時間帯）'!$C$6:$K$35,9,FALSE))</f>
        <v/>
      </c>
      <c r="U38" s="727" t="str">
        <f>IF(U37="","",VLOOKUP(U37,'シフト記号表（勤務時間帯）'!$C$6:$K$35,9,FALSE))</f>
        <v/>
      </c>
      <c r="V38" s="727" t="str">
        <f>IF(V37="","",VLOOKUP(V37,'シフト記号表（勤務時間帯）'!$C$6:$K$35,9,FALSE))</f>
        <v/>
      </c>
      <c r="W38" s="727" t="str">
        <f>IF(W37="","",VLOOKUP(W37,'シフト記号表（勤務時間帯）'!$C$6:$K$35,9,FALSE))</f>
        <v/>
      </c>
      <c r="X38" s="727" t="str">
        <f>IF(X37="","",VLOOKUP(X37,'シフト記号表（勤務時間帯）'!$C$6:$K$35,9,FALSE))</f>
        <v/>
      </c>
      <c r="Y38" s="742" t="str">
        <f>IF(Y37="","",VLOOKUP(Y37,'シフト記号表（勤務時間帯）'!$C$6:$K$35,9,FALSE))</f>
        <v/>
      </c>
      <c r="Z38" s="712" t="str">
        <f>IF(Z37="","",VLOOKUP(Z37,'シフト記号表（勤務時間帯）'!$C$6:$K$35,9,FALSE))</f>
        <v/>
      </c>
      <c r="AA38" s="727" t="str">
        <f>IF(AA37="","",VLOOKUP(AA37,'シフト記号表（勤務時間帯）'!$C$6:$K$35,9,FALSE))</f>
        <v/>
      </c>
      <c r="AB38" s="727" t="str">
        <f>IF(AB37="","",VLOOKUP(AB37,'シフト記号表（勤務時間帯）'!$C$6:$K$35,9,FALSE))</f>
        <v/>
      </c>
      <c r="AC38" s="727" t="str">
        <f>IF(AC37="","",VLOOKUP(AC37,'シフト記号表（勤務時間帯）'!$C$6:$K$35,9,FALSE))</f>
        <v/>
      </c>
      <c r="AD38" s="727" t="str">
        <f>IF(AD37="","",VLOOKUP(AD37,'シフト記号表（勤務時間帯）'!$C$6:$K$35,9,FALSE))</f>
        <v/>
      </c>
      <c r="AE38" s="727" t="str">
        <f>IF(AE37="","",VLOOKUP(AE37,'シフト記号表（勤務時間帯）'!$C$6:$K$35,9,FALSE))</f>
        <v/>
      </c>
      <c r="AF38" s="742" t="str">
        <f>IF(AF37="","",VLOOKUP(AF37,'シフト記号表（勤務時間帯）'!$C$6:$K$35,9,FALSE))</f>
        <v/>
      </c>
      <c r="AG38" s="712" t="str">
        <f>IF(AG37="","",VLOOKUP(AG37,'シフト記号表（勤務時間帯）'!$C$6:$K$35,9,FALSE))</f>
        <v/>
      </c>
      <c r="AH38" s="727" t="str">
        <f>IF(AH37="","",VLOOKUP(AH37,'シフト記号表（勤務時間帯）'!$C$6:$K$35,9,FALSE))</f>
        <v/>
      </c>
      <c r="AI38" s="727" t="str">
        <f>IF(AI37="","",VLOOKUP(AI37,'シフト記号表（勤務時間帯）'!$C$6:$K$35,9,FALSE))</f>
        <v/>
      </c>
      <c r="AJ38" s="727" t="str">
        <f>IF(AJ37="","",VLOOKUP(AJ37,'シフト記号表（勤務時間帯）'!$C$6:$K$35,9,FALSE))</f>
        <v/>
      </c>
      <c r="AK38" s="727" t="str">
        <f>IF(AK37="","",VLOOKUP(AK37,'シフト記号表（勤務時間帯）'!$C$6:$K$35,9,FALSE))</f>
        <v/>
      </c>
      <c r="AL38" s="727" t="str">
        <f>IF(AL37="","",VLOOKUP(AL37,'シフト記号表（勤務時間帯）'!$C$6:$K$35,9,FALSE))</f>
        <v/>
      </c>
      <c r="AM38" s="742" t="str">
        <f>IF(AM37="","",VLOOKUP(AM37,'シフト記号表（勤務時間帯）'!$C$6:$K$35,9,FALSE))</f>
        <v/>
      </c>
      <c r="AN38" s="712" t="str">
        <f>IF(AN37="","",VLOOKUP(AN37,'シフト記号表（勤務時間帯）'!$C$6:$K$35,9,FALSE))</f>
        <v/>
      </c>
      <c r="AO38" s="727" t="str">
        <f>IF(AO37="","",VLOOKUP(AO37,'シフト記号表（勤務時間帯）'!$C$6:$K$35,9,FALSE))</f>
        <v/>
      </c>
      <c r="AP38" s="727" t="str">
        <f>IF(AP37="","",VLOOKUP(AP37,'シフト記号表（勤務時間帯）'!$C$6:$K$35,9,FALSE))</f>
        <v/>
      </c>
      <c r="AQ38" s="727" t="str">
        <f>IF(AQ37="","",VLOOKUP(AQ37,'シフト記号表（勤務時間帯）'!$C$6:$K$35,9,FALSE))</f>
        <v/>
      </c>
      <c r="AR38" s="727" t="str">
        <f>IF(AR37="","",VLOOKUP(AR37,'シフト記号表（勤務時間帯）'!$C$6:$K$35,9,FALSE))</f>
        <v/>
      </c>
      <c r="AS38" s="727" t="str">
        <f>IF(AS37="","",VLOOKUP(AS37,'シフト記号表（勤務時間帯）'!$C$6:$K$35,9,FALSE))</f>
        <v/>
      </c>
      <c r="AT38" s="742" t="str">
        <f>IF(AT37="","",VLOOKUP(AT37,'シフト記号表（勤務時間帯）'!$C$6:$K$35,9,FALSE))</f>
        <v/>
      </c>
      <c r="AU38" s="712" t="str">
        <f>IF(AU37="","",VLOOKUP(AU37,'シフト記号表（勤務時間帯）'!$C$6:$K$35,9,FALSE))</f>
        <v/>
      </c>
      <c r="AV38" s="727" t="str">
        <f>IF(AV37="","",VLOOKUP(AV37,'シフト記号表（勤務時間帯）'!$C$6:$K$35,9,FALSE))</f>
        <v/>
      </c>
      <c r="AW38" s="727" t="str">
        <f>IF(AW37="","",VLOOKUP(AW37,'シフト記号表（勤務時間帯）'!$C$6:$K$35,9,FALSE))</f>
        <v/>
      </c>
      <c r="AX38" s="798">
        <f>IF($BB$3="４週",SUM(S38:AT38),IF($BB$3="暦月",SUM(S38:AW38),""))</f>
        <v>0</v>
      </c>
      <c r="AY38" s="812"/>
      <c r="AZ38" s="825">
        <f>IF($BB$3="４週",AX38/4,IF($BB$3="暦月",参考様式６!AX38/(参考様式６!$BB$8/7),""))</f>
        <v>0</v>
      </c>
      <c r="BA38" s="835"/>
      <c r="BB38" s="849"/>
      <c r="BC38" s="865"/>
      <c r="BD38" s="865"/>
      <c r="BE38" s="865"/>
      <c r="BF38" s="879"/>
    </row>
    <row r="39" spans="2:58" ht="20.25" customHeight="1">
      <c r="B39" s="558"/>
      <c r="C39" s="578"/>
      <c r="D39" s="597"/>
      <c r="E39" s="607"/>
      <c r="F39" s="610">
        <f>C37</f>
        <v>0</v>
      </c>
      <c r="G39" s="623"/>
      <c r="H39" s="634"/>
      <c r="I39" s="643"/>
      <c r="J39" s="643"/>
      <c r="K39" s="648"/>
      <c r="L39" s="657"/>
      <c r="M39" s="665"/>
      <c r="N39" s="665"/>
      <c r="O39" s="673"/>
      <c r="P39" s="680" t="s">
        <v>458</v>
      </c>
      <c r="Q39" s="689"/>
      <c r="R39" s="697"/>
      <c r="S39" s="713" t="str">
        <f>IF(S37="","",VLOOKUP(S37,'シフト記号表（勤務時間帯）'!$C$6:$U$35,19,FALSE))</f>
        <v/>
      </c>
      <c r="T39" s="728" t="str">
        <f>IF(T37="","",VLOOKUP(T37,'シフト記号表（勤務時間帯）'!$C$6:$U$35,19,FALSE))</f>
        <v/>
      </c>
      <c r="U39" s="728" t="str">
        <f>IF(U37="","",VLOOKUP(U37,'シフト記号表（勤務時間帯）'!$C$6:$U$35,19,FALSE))</f>
        <v/>
      </c>
      <c r="V39" s="728" t="str">
        <f>IF(V37="","",VLOOKUP(V37,'シフト記号表（勤務時間帯）'!$C$6:$U$35,19,FALSE))</f>
        <v/>
      </c>
      <c r="W39" s="728" t="str">
        <f>IF(W37="","",VLOOKUP(W37,'シフト記号表（勤務時間帯）'!$C$6:$U$35,19,FALSE))</f>
        <v/>
      </c>
      <c r="X39" s="728" t="str">
        <f>IF(X37="","",VLOOKUP(X37,'シフト記号表（勤務時間帯）'!$C$6:$U$35,19,FALSE))</f>
        <v/>
      </c>
      <c r="Y39" s="743" t="str">
        <f>IF(Y37="","",VLOOKUP(Y37,'シフト記号表（勤務時間帯）'!$C$6:$U$35,19,FALSE))</f>
        <v/>
      </c>
      <c r="Z39" s="713" t="str">
        <f>IF(Z37="","",VLOOKUP(Z37,'シフト記号表（勤務時間帯）'!$C$6:$U$35,19,FALSE))</f>
        <v/>
      </c>
      <c r="AA39" s="728" t="str">
        <f>IF(AA37="","",VLOOKUP(AA37,'シフト記号表（勤務時間帯）'!$C$6:$U$35,19,FALSE))</f>
        <v/>
      </c>
      <c r="AB39" s="728" t="str">
        <f>IF(AB37="","",VLOOKUP(AB37,'シフト記号表（勤務時間帯）'!$C$6:$U$35,19,FALSE))</f>
        <v/>
      </c>
      <c r="AC39" s="728" t="str">
        <f>IF(AC37="","",VLOOKUP(AC37,'シフト記号表（勤務時間帯）'!$C$6:$U$35,19,FALSE))</f>
        <v/>
      </c>
      <c r="AD39" s="728" t="str">
        <f>IF(AD37="","",VLOOKUP(AD37,'シフト記号表（勤務時間帯）'!$C$6:$U$35,19,FALSE))</f>
        <v/>
      </c>
      <c r="AE39" s="728" t="str">
        <f>IF(AE37="","",VLOOKUP(AE37,'シフト記号表（勤務時間帯）'!$C$6:$U$35,19,FALSE))</f>
        <v/>
      </c>
      <c r="AF39" s="743" t="str">
        <f>IF(AF37="","",VLOOKUP(AF37,'シフト記号表（勤務時間帯）'!$C$6:$U$35,19,FALSE))</f>
        <v/>
      </c>
      <c r="AG39" s="713" t="str">
        <f>IF(AG37="","",VLOOKUP(AG37,'シフト記号表（勤務時間帯）'!$C$6:$U$35,19,FALSE))</f>
        <v/>
      </c>
      <c r="AH39" s="728" t="str">
        <f>IF(AH37="","",VLOOKUP(AH37,'シフト記号表（勤務時間帯）'!$C$6:$U$35,19,FALSE))</f>
        <v/>
      </c>
      <c r="AI39" s="728" t="str">
        <f>IF(AI37="","",VLOOKUP(AI37,'シフト記号表（勤務時間帯）'!$C$6:$U$35,19,FALSE))</f>
        <v/>
      </c>
      <c r="AJ39" s="728" t="str">
        <f>IF(AJ37="","",VLOOKUP(AJ37,'シフト記号表（勤務時間帯）'!$C$6:$U$35,19,FALSE))</f>
        <v/>
      </c>
      <c r="AK39" s="728" t="str">
        <f>IF(AK37="","",VLOOKUP(AK37,'シフト記号表（勤務時間帯）'!$C$6:$U$35,19,FALSE))</f>
        <v/>
      </c>
      <c r="AL39" s="728" t="str">
        <f>IF(AL37="","",VLOOKUP(AL37,'シフト記号表（勤務時間帯）'!$C$6:$U$35,19,FALSE))</f>
        <v/>
      </c>
      <c r="AM39" s="743" t="str">
        <f>IF(AM37="","",VLOOKUP(AM37,'シフト記号表（勤務時間帯）'!$C$6:$U$35,19,FALSE))</f>
        <v/>
      </c>
      <c r="AN39" s="713" t="str">
        <f>IF(AN37="","",VLOOKUP(AN37,'シフト記号表（勤務時間帯）'!$C$6:$U$35,19,FALSE))</f>
        <v/>
      </c>
      <c r="AO39" s="728" t="str">
        <f>IF(AO37="","",VLOOKUP(AO37,'シフト記号表（勤務時間帯）'!$C$6:$U$35,19,FALSE))</f>
        <v/>
      </c>
      <c r="AP39" s="728" t="str">
        <f>IF(AP37="","",VLOOKUP(AP37,'シフト記号表（勤務時間帯）'!$C$6:$U$35,19,FALSE))</f>
        <v/>
      </c>
      <c r="AQ39" s="728" t="str">
        <f>IF(AQ37="","",VLOOKUP(AQ37,'シフト記号表（勤務時間帯）'!$C$6:$U$35,19,FALSE))</f>
        <v/>
      </c>
      <c r="AR39" s="728" t="str">
        <f>IF(AR37="","",VLOOKUP(AR37,'シフト記号表（勤務時間帯）'!$C$6:$U$35,19,FALSE))</f>
        <v/>
      </c>
      <c r="AS39" s="728" t="str">
        <f>IF(AS37="","",VLOOKUP(AS37,'シフト記号表（勤務時間帯）'!$C$6:$U$35,19,FALSE))</f>
        <v/>
      </c>
      <c r="AT39" s="743" t="str">
        <f>IF(AT37="","",VLOOKUP(AT37,'シフト記号表（勤務時間帯）'!$C$6:$U$35,19,FALSE))</f>
        <v/>
      </c>
      <c r="AU39" s="713" t="str">
        <f>IF(AU37="","",VLOOKUP(AU37,'シフト記号表（勤務時間帯）'!$C$6:$U$35,19,FALSE))</f>
        <v/>
      </c>
      <c r="AV39" s="728" t="str">
        <f>IF(AV37="","",VLOOKUP(AV37,'シフト記号表（勤務時間帯）'!$C$6:$U$35,19,FALSE))</f>
        <v/>
      </c>
      <c r="AW39" s="728" t="str">
        <f>IF(AW37="","",VLOOKUP(AW37,'シフト記号表（勤務時間帯）'!$C$6:$U$35,19,FALSE))</f>
        <v/>
      </c>
      <c r="AX39" s="799">
        <f>IF($BB$3="４週",SUM(S39:AT39),IF($BB$3="暦月",SUM(S39:AW39),""))</f>
        <v>0</v>
      </c>
      <c r="AY39" s="813"/>
      <c r="AZ39" s="826">
        <f>IF($BB$3="４週",AX39/4,IF($BB$3="暦月",参考様式６!AX39/(参考様式６!$BB$8/7),""))</f>
        <v>0</v>
      </c>
      <c r="BA39" s="836"/>
      <c r="BB39" s="850"/>
      <c r="BC39" s="866"/>
      <c r="BD39" s="866"/>
      <c r="BE39" s="866"/>
      <c r="BF39" s="880"/>
    </row>
    <row r="40" spans="2:58" ht="20.25" customHeight="1">
      <c r="B40" s="558">
        <f>B37+1</f>
        <v>7</v>
      </c>
      <c r="C40" s="576"/>
      <c r="D40" s="595"/>
      <c r="E40" s="605"/>
      <c r="F40" s="612"/>
      <c r="G40" s="612"/>
      <c r="H40" s="635"/>
      <c r="I40" s="643"/>
      <c r="J40" s="643"/>
      <c r="K40" s="648"/>
      <c r="L40" s="656"/>
      <c r="M40" s="664"/>
      <c r="N40" s="664"/>
      <c r="O40" s="672"/>
      <c r="P40" s="681" t="s">
        <v>260</v>
      </c>
      <c r="Q40" s="690"/>
      <c r="R40" s="698"/>
      <c r="S40" s="711"/>
      <c r="T40" s="726"/>
      <c r="U40" s="726"/>
      <c r="V40" s="726"/>
      <c r="W40" s="726"/>
      <c r="X40" s="726"/>
      <c r="Y40" s="741"/>
      <c r="Z40" s="711"/>
      <c r="AA40" s="726"/>
      <c r="AB40" s="726"/>
      <c r="AC40" s="726"/>
      <c r="AD40" s="726"/>
      <c r="AE40" s="726"/>
      <c r="AF40" s="741"/>
      <c r="AG40" s="711"/>
      <c r="AH40" s="726"/>
      <c r="AI40" s="726"/>
      <c r="AJ40" s="726"/>
      <c r="AK40" s="726"/>
      <c r="AL40" s="726"/>
      <c r="AM40" s="741"/>
      <c r="AN40" s="711"/>
      <c r="AO40" s="726"/>
      <c r="AP40" s="726"/>
      <c r="AQ40" s="726"/>
      <c r="AR40" s="726"/>
      <c r="AS40" s="726"/>
      <c r="AT40" s="741"/>
      <c r="AU40" s="711"/>
      <c r="AV40" s="726"/>
      <c r="AW40" s="726"/>
      <c r="AX40" s="800"/>
      <c r="AY40" s="814"/>
      <c r="AZ40" s="827"/>
      <c r="BA40" s="837"/>
      <c r="BB40" s="851"/>
      <c r="BC40" s="867"/>
      <c r="BD40" s="867"/>
      <c r="BE40" s="867"/>
      <c r="BF40" s="881"/>
    </row>
    <row r="41" spans="2:58" ht="20.25" customHeight="1">
      <c r="B41" s="558"/>
      <c r="C41" s="577"/>
      <c r="D41" s="596"/>
      <c r="E41" s="606"/>
      <c r="F41" s="610"/>
      <c r="G41" s="622"/>
      <c r="H41" s="634"/>
      <c r="I41" s="643"/>
      <c r="J41" s="643"/>
      <c r="K41" s="648"/>
      <c r="L41" s="655"/>
      <c r="M41" s="663"/>
      <c r="N41" s="663"/>
      <c r="O41" s="671"/>
      <c r="P41" s="679" t="s">
        <v>404</v>
      </c>
      <c r="Q41" s="688"/>
      <c r="R41" s="696"/>
      <c r="S41" s="712" t="str">
        <f>IF(S40="","",VLOOKUP(S40,'シフト記号表（勤務時間帯）'!$C$6:$K$35,9,FALSE))</f>
        <v/>
      </c>
      <c r="T41" s="727" t="str">
        <f>IF(T40="","",VLOOKUP(T40,'シフト記号表（勤務時間帯）'!$C$6:$K$35,9,FALSE))</f>
        <v/>
      </c>
      <c r="U41" s="727" t="str">
        <f>IF(U40="","",VLOOKUP(U40,'シフト記号表（勤務時間帯）'!$C$6:$K$35,9,FALSE))</f>
        <v/>
      </c>
      <c r="V41" s="727" t="str">
        <f>IF(V40="","",VLOOKUP(V40,'シフト記号表（勤務時間帯）'!$C$6:$K$35,9,FALSE))</f>
        <v/>
      </c>
      <c r="W41" s="727" t="str">
        <f>IF(W40="","",VLOOKUP(W40,'シフト記号表（勤務時間帯）'!$C$6:$K$35,9,FALSE))</f>
        <v/>
      </c>
      <c r="X41" s="727" t="str">
        <f>IF(X40="","",VLOOKUP(X40,'シフト記号表（勤務時間帯）'!$C$6:$K$35,9,FALSE))</f>
        <v/>
      </c>
      <c r="Y41" s="742" t="str">
        <f>IF(Y40="","",VLOOKUP(Y40,'シフト記号表（勤務時間帯）'!$C$6:$K$35,9,FALSE))</f>
        <v/>
      </c>
      <c r="Z41" s="712" t="str">
        <f>IF(Z40="","",VLOOKUP(Z40,'シフト記号表（勤務時間帯）'!$C$6:$K$35,9,FALSE))</f>
        <v/>
      </c>
      <c r="AA41" s="727" t="str">
        <f>IF(AA40="","",VLOOKUP(AA40,'シフト記号表（勤務時間帯）'!$C$6:$K$35,9,FALSE))</f>
        <v/>
      </c>
      <c r="AB41" s="727" t="str">
        <f>IF(AB40="","",VLOOKUP(AB40,'シフト記号表（勤務時間帯）'!$C$6:$K$35,9,FALSE))</f>
        <v/>
      </c>
      <c r="AC41" s="727" t="str">
        <f>IF(AC40="","",VLOOKUP(AC40,'シフト記号表（勤務時間帯）'!$C$6:$K$35,9,FALSE))</f>
        <v/>
      </c>
      <c r="AD41" s="727" t="str">
        <f>IF(AD40="","",VLOOKUP(AD40,'シフト記号表（勤務時間帯）'!$C$6:$K$35,9,FALSE))</f>
        <v/>
      </c>
      <c r="AE41" s="727" t="str">
        <f>IF(AE40="","",VLOOKUP(AE40,'シフト記号表（勤務時間帯）'!$C$6:$K$35,9,FALSE))</f>
        <v/>
      </c>
      <c r="AF41" s="742" t="str">
        <f>IF(AF40="","",VLOOKUP(AF40,'シフト記号表（勤務時間帯）'!$C$6:$K$35,9,FALSE))</f>
        <v/>
      </c>
      <c r="AG41" s="712" t="str">
        <f>IF(AG40="","",VLOOKUP(AG40,'シフト記号表（勤務時間帯）'!$C$6:$K$35,9,FALSE))</f>
        <v/>
      </c>
      <c r="AH41" s="727" t="str">
        <f>IF(AH40="","",VLOOKUP(AH40,'シフト記号表（勤務時間帯）'!$C$6:$K$35,9,FALSE))</f>
        <v/>
      </c>
      <c r="AI41" s="727" t="str">
        <f>IF(AI40="","",VLOOKUP(AI40,'シフト記号表（勤務時間帯）'!$C$6:$K$35,9,FALSE))</f>
        <v/>
      </c>
      <c r="AJ41" s="727" t="str">
        <f>IF(AJ40="","",VLOOKUP(AJ40,'シフト記号表（勤務時間帯）'!$C$6:$K$35,9,FALSE))</f>
        <v/>
      </c>
      <c r="AK41" s="727" t="str">
        <f>IF(AK40="","",VLOOKUP(AK40,'シフト記号表（勤務時間帯）'!$C$6:$K$35,9,FALSE))</f>
        <v/>
      </c>
      <c r="AL41" s="727" t="str">
        <f>IF(AL40="","",VLOOKUP(AL40,'シフト記号表（勤務時間帯）'!$C$6:$K$35,9,FALSE))</f>
        <v/>
      </c>
      <c r="AM41" s="742" t="str">
        <f>IF(AM40="","",VLOOKUP(AM40,'シフト記号表（勤務時間帯）'!$C$6:$K$35,9,FALSE))</f>
        <v/>
      </c>
      <c r="AN41" s="712" t="str">
        <f>IF(AN40="","",VLOOKUP(AN40,'シフト記号表（勤務時間帯）'!$C$6:$K$35,9,FALSE))</f>
        <v/>
      </c>
      <c r="AO41" s="727" t="str">
        <f>IF(AO40="","",VLOOKUP(AO40,'シフト記号表（勤務時間帯）'!$C$6:$K$35,9,FALSE))</f>
        <v/>
      </c>
      <c r="AP41" s="727" t="str">
        <f>IF(AP40="","",VLOOKUP(AP40,'シフト記号表（勤務時間帯）'!$C$6:$K$35,9,FALSE))</f>
        <v/>
      </c>
      <c r="AQ41" s="727" t="str">
        <f>IF(AQ40="","",VLOOKUP(AQ40,'シフト記号表（勤務時間帯）'!$C$6:$K$35,9,FALSE))</f>
        <v/>
      </c>
      <c r="AR41" s="727" t="str">
        <f>IF(AR40="","",VLOOKUP(AR40,'シフト記号表（勤務時間帯）'!$C$6:$K$35,9,FALSE))</f>
        <v/>
      </c>
      <c r="AS41" s="727" t="str">
        <f>IF(AS40="","",VLOOKUP(AS40,'シフト記号表（勤務時間帯）'!$C$6:$K$35,9,FALSE))</f>
        <v/>
      </c>
      <c r="AT41" s="742" t="str">
        <f>IF(AT40="","",VLOOKUP(AT40,'シフト記号表（勤務時間帯）'!$C$6:$K$35,9,FALSE))</f>
        <v/>
      </c>
      <c r="AU41" s="712" t="str">
        <f>IF(AU40="","",VLOOKUP(AU40,'シフト記号表（勤務時間帯）'!$C$6:$K$35,9,FALSE))</f>
        <v/>
      </c>
      <c r="AV41" s="727" t="str">
        <f>IF(AV40="","",VLOOKUP(AV40,'シフト記号表（勤務時間帯）'!$C$6:$K$35,9,FALSE))</f>
        <v/>
      </c>
      <c r="AW41" s="727" t="str">
        <f>IF(AW40="","",VLOOKUP(AW40,'シフト記号表（勤務時間帯）'!$C$6:$K$35,9,FALSE))</f>
        <v/>
      </c>
      <c r="AX41" s="798">
        <f>IF($BB$3="４週",SUM(S41:AT41),IF($BB$3="暦月",SUM(S41:AW41),""))</f>
        <v>0</v>
      </c>
      <c r="AY41" s="812"/>
      <c r="AZ41" s="825">
        <f>IF($BB$3="４週",AX41/4,IF($BB$3="暦月",参考様式６!AX41/(参考様式６!$BB$8/7),""))</f>
        <v>0</v>
      </c>
      <c r="BA41" s="835"/>
      <c r="BB41" s="849"/>
      <c r="BC41" s="865"/>
      <c r="BD41" s="865"/>
      <c r="BE41" s="865"/>
      <c r="BF41" s="879"/>
    </row>
    <row r="42" spans="2:58" ht="20.25" customHeight="1">
      <c r="B42" s="558"/>
      <c r="C42" s="578"/>
      <c r="D42" s="597"/>
      <c r="E42" s="607"/>
      <c r="F42" s="610">
        <f>C40</f>
        <v>0</v>
      </c>
      <c r="G42" s="623"/>
      <c r="H42" s="634"/>
      <c r="I42" s="643"/>
      <c r="J42" s="643"/>
      <c r="K42" s="648"/>
      <c r="L42" s="657"/>
      <c r="M42" s="665"/>
      <c r="N42" s="665"/>
      <c r="O42" s="673"/>
      <c r="P42" s="680" t="s">
        <v>458</v>
      </c>
      <c r="Q42" s="689"/>
      <c r="R42" s="697"/>
      <c r="S42" s="713" t="str">
        <f>IF(S40="","",VLOOKUP(S40,'シフト記号表（勤務時間帯）'!$C$6:$U$35,19,FALSE))</f>
        <v/>
      </c>
      <c r="T42" s="728" t="str">
        <f>IF(T40="","",VLOOKUP(T40,'シフト記号表（勤務時間帯）'!$C$6:$U$35,19,FALSE))</f>
        <v/>
      </c>
      <c r="U42" s="728" t="str">
        <f>IF(U40="","",VLOOKUP(U40,'シフト記号表（勤務時間帯）'!$C$6:$U$35,19,FALSE))</f>
        <v/>
      </c>
      <c r="V42" s="728" t="str">
        <f>IF(V40="","",VLOOKUP(V40,'シフト記号表（勤務時間帯）'!$C$6:$U$35,19,FALSE))</f>
        <v/>
      </c>
      <c r="W42" s="728" t="str">
        <f>IF(W40="","",VLOOKUP(W40,'シフト記号表（勤務時間帯）'!$C$6:$U$35,19,FALSE))</f>
        <v/>
      </c>
      <c r="X42" s="728" t="str">
        <f>IF(X40="","",VLOOKUP(X40,'シフト記号表（勤務時間帯）'!$C$6:$U$35,19,FALSE))</f>
        <v/>
      </c>
      <c r="Y42" s="743" t="str">
        <f>IF(Y40="","",VLOOKUP(Y40,'シフト記号表（勤務時間帯）'!$C$6:$U$35,19,FALSE))</f>
        <v/>
      </c>
      <c r="Z42" s="713" t="str">
        <f>IF(Z40="","",VLOOKUP(Z40,'シフト記号表（勤務時間帯）'!$C$6:$U$35,19,FALSE))</f>
        <v/>
      </c>
      <c r="AA42" s="728" t="str">
        <f>IF(AA40="","",VLOOKUP(AA40,'シフト記号表（勤務時間帯）'!$C$6:$U$35,19,FALSE))</f>
        <v/>
      </c>
      <c r="AB42" s="728" t="str">
        <f>IF(AB40="","",VLOOKUP(AB40,'シフト記号表（勤務時間帯）'!$C$6:$U$35,19,FALSE))</f>
        <v/>
      </c>
      <c r="AC42" s="728" t="str">
        <f>IF(AC40="","",VLOOKUP(AC40,'シフト記号表（勤務時間帯）'!$C$6:$U$35,19,FALSE))</f>
        <v/>
      </c>
      <c r="AD42" s="728" t="str">
        <f>IF(AD40="","",VLOOKUP(AD40,'シフト記号表（勤務時間帯）'!$C$6:$U$35,19,FALSE))</f>
        <v/>
      </c>
      <c r="AE42" s="728" t="str">
        <f>IF(AE40="","",VLOOKUP(AE40,'シフト記号表（勤務時間帯）'!$C$6:$U$35,19,FALSE))</f>
        <v/>
      </c>
      <c r="AF42" s="743" t="str">
        <f>IF(AF40="","",VLOOKUP(AF40,'シフト記号表（勤務時間帯）'!$C$6:$U$35,19,FALSE))</f>
        <v/>
      </c>
      <c r="AG42" s="713" t="str">
        <f>IF(AG40="","",VLOOKUP(AG40,'シフト記号表（勤務時間帯）'!$C$6:$U$35,19,FALSE))</f>
        <v/>
      </c>
      <c r="AH42" s="728" t="str">
        <f>IF(AH40="","",VLOOKUP(AH40,'シフト記号表（勤務時間帯）'!$C$6:$U$35,19,FALSE))</f>
        <v/>
      </c>
      <c r="AI42" s="728" t="str">
        <f>IF(AI40="","",VLOOKUP(AI40,'シフト記号表（勤務時間帯）'!$C$6:$U$35,19,FALSE))</f>
        <v/>
      </c>
      <c r="AJ42" s="728" t="str">
        <f>IF(AJ40="","",VLOOKUP(AJ40,'シフト記号表（勤務時間帯）'!$C$6:$U$35,19,FALSE))</f>
        <v/>
      </c>
      <c r="AK42" s="728" t="str">
        <f>IF(AK40="","",VLOOKUP(AK40,'シフト記号表（勤務時間帯）'!$C$6:$U$35,19,FALSE))</f>
        <v/>
      </c>
      <c r="AL42" s="728" t="str">
        <f>IF(AL40="","",VLOOKUP(AL40,'シフト記号表（勤務時間帯）'!$C$6:$U$35,19,FALSE))</f>
        <v/>
      </c>
      <c r="AM42" s="743" t="str">
        <f>IF(AM40="","",VLOOKUP(AM40,'シフト記号表（勤務時間帯）'!$C$6:$U$35,19,FALSE))</f>
        <v/>
      </c>
      <c r="AN42" s="713" t="str">
        <f>IF(AN40="","",VLOOKUP(AN40,'シフト記号表（勤務時間帯）'!$C$6:$U$35,19,FALSE))</f>
        <v/>
      </c>
      <c r="AO42" s="728" t="str">
        <f>IF(AO40="","",VLOOKUP(AO40,'シフト記号表（勤務時間帯）'!$C$6:$U$35,19,FALSE))</f>
        <v/>
      </c>
      <c r="AP42" s="728" t="str">
        <f>IF(AP40="","",VLOOKUP(AP40,'シフト記号表（勤務時間帯）'!$C$6:$U$35,19,FALSE))</f>
        <v/>
      </c>
      <c r="AQ42" s="728" t="str">
        <f>IF(AQ40="","",VLOOKUP(AQ40,'シフト記号表（勤務時間帯）'!$C$6:$U$35,19,FALSE))</f>
        <v/>
      </c>
      <c r="AR42" s="728" t="str">
        <f>IF(AR40="","",VLOOKUP(AR40,'シフト記号表（勤務時間帯）'!$C$6:$U$35,19,FALSE))</f>
        <v/>
      </c>
      <c r="AS42" s="728" t="str">
        <f>IF(AS40="","",VLOOKUP(AS40,'シフト記号表（勤務時間帯）'!$C$6:$U$35,19,FALSE))</f>
        <v/>
      </c>
      <c r="AT42" s="743" t="str">
        <f>IF(AT40="","",VLOOKUP(AT40,'シフト記号表（勤務時間帯）'!$C$6:$U$35,19,FALSE))</f>
        <v/>
      </c>
      <c r="AU42" s="713" t="str">
        <f>IF(AU40="","",VLOOKUP(AU40,'シフト記号表（勤務時間帯）'!$C$6:$U$35,19,FALSE))</f>
        <v/>
      </c>
      <c r="AV42" s="728" t="str">
        <f>IF(AV40="","",VLOOKUP(AV40,'シフト記号表（勤務時間帯）'!$C$6:$U$35,19,FALSE))</f>
        <v/>
      </c>
      <c r="AW42" s="728" t="str">
        <f>IF(AW40="","",VLOOKUP(AW40,'シフト記号表（勤務時間帯）'!$C$6:$U$35,19,FALSE))</f>
        <v/>
      </c>
      <c r="AX42" s="799">
        <f>IF($BB$3="４週",SUM(S42:AT42),IF($BB$3="暦月",SUM(S42:AW42),""))</f>
        <v>0</v>
      </c>
      <c r="AY42" s="813"/>
      <c r="AZ42" s="826">
        <f>IF($BB$3="４週",AX42/4,IF($BB$3="暦月",参考様式６!AX42/(参考様式６!$BB$8/7),""))</f>
        <v>0</v>
      </c>
      <c r="BA42" s="836"/>
      <c r="BB42" s="850"/>
      <c r="BC42" s="866"/>
      <c r="BD42" s="866"/>
      <c r="BE42" s="866"/>
      <c r="BF42" s="880"/>
    </row>
    <row r="43" spans="2:58" ht="20.25" customHeight="1">
      <c r="B43" s="558">
        <f>B40+1</f>
        <v>8</v>
      </c>
      <c r="C43" s="576"/>
      <c r="D43" s="595"/>
      <c r="E43" s="605"/>
      <c r="F43" s="612"/>
      <c r="G43" s="612"/>
      <c r="H43" s="635"/>
      <c r="I43" s="643"/>
      <c r="J43" s="643"/>
      <c r="K43" s="648"/>
      <c r="L43" s="656"/>
      <c r="M43" s="664"/>
      <c r="N43" s="664"/>
      <c r="O43" s="672"/>
      <c r="P43" s="681" t="s">
        <v>260</v>
      </c>
      <c r="Q43" s="690"/>
      <c r="R43" s="698"/>
      <c r="S43" s="711"/>
      <c r="T43" s="726"/>
      <c r="U43" s="726"/>
      <c r="V43" s="726"/>
      <c r="W43" s="726"/>
      <c r="X43" s="726"/>
      <c r="Y43" s="741"/>
      <c r="Z43" s="711"/>
      <c r="AA43" s="726"/>
      <c r="AB43" s="726"/>
      <c r="AC43" s="726"/>
      <c r="AD43" s="726"/>
      <c r="AE43" s="726"/>
      <c r="AF43" s="741"/>
      <c r="AG43" s="711"/>
      <c r="AH43" s="726"/>
      <c r="AI43" s="726"/>
      <c r="AJ43" s="726"/>
      <c r="AK43" s="726"/>
      <c r="AL43" s="726"/>
      <c r="AM43" s="741"/>
      <c r="AN43" s="711"/>
      <c r="AO43" s="726"/>
      <c r="AP43" s="726"/>
      <c r="AQ43" s="726"/>
      <c r="AR43" s="726"/>
      <c r="AS43" s="726"/>
      <c r="AT43" s="741"/>
      <c r="AU43" s="711"/>
      <c r="AV43" s="726"/>
      <c r="AW43" s="726"/>
      <c r="AX43" s="800"/>
      <c r="AY43" s="814"/>
      <c r="AZ43" s="827"/>
      <c r="BA43" s="837"/>
      <c r="BB43" s="851"/>
      <c r="BC43" s="867"/>
      <c r="BD43" s="867"/>
      <c r="BE43" s="867"/>
      <c r="BF43" s="881"/>
    </row>
    <row r="44" spans="2:58" ht="20.25" customHeight="1">
      <c r="B44" s="558"/>
      <c r="C44" s="577"/>
      <c r="D44" s="596"/>
      <c r="E44" s="606"/>
      <c r="F44" s="610"/>
      <c r="G44" s="622"/>
      <c r="H44" s="634"/>
      <c r="I44" s="643"/>
      <c r="J44" s="643"/>
      <c r="K44" s="648"/>
      <c r="L44" s="655"/>
      <c r="M44" s="663"/>
      <c r="N44" s="663"/>
      <c r="O44" s="671"/>
      <c r="P44" s="679" t="s">
        <v>404</v>
      </c>
      <c r="Q44" s="688"/>
      <c r="R44" s="696"/>
      <c r="S44" s="712" t="str">
        <f>IF(S43="","",VLOOKUP(S43,'シフト記号表（勤務時間帯）'!$C$6:$K$35,9,FALSE))</f>
        <v/>
      </c>
      <c r="T44" s="727" t="str">
        <f>IF(T43="","",VLOOKUP(T43,'シフト記号表（勤務時間帯）'!$C$6:$K$35,9,FALSE))</f>
        <v/>
      </c>
      <c r="U44" s="727" t="str">
        <f>IF(U43="","",VLOOKUP(U43,'シフト記号表（勤務時間帯）'!$C$6:$K$35,9,FALSE))</f>
        <v/>
      </c>
      <c r="V44" s="727" t="str">
        <f>IF(V43="","",VLOOKUP(V43,'シフト記号表（勤務時間帯）'!$C$6:$K$35,9,FALSE))</f>
        <v/>
      </c>
      <c r="W44" s="727" t="str">
        <f>IF(W43="","",VLOOKUP(W43,'シフト記号表（勤務時間帯）'!$C$6:$K$35,9,FALSE))</f>
        <v/>
      </c>
      <c r="X44" s="727" t="str">
        <f>IF(X43="","",VLOOKUP(X43,'シフト記号表（勤務時間帯）'!$C$6:$K$35,9,FALSE))</f>
        <v/>
      </c>
      <c r="Y44" s="742" t="str">
        <f>IF(Y43="","",VLOOKUP(Y43,'シフト記号表（勤務時間帯）'!$C$6:$K$35,9,FALSE))</f>
        <v/>
      </c>
      <c r="Z44" s="712" t="str">
        <f>IF(Z43="","",VLOOKUP(Z43,'シフト記号表（勤務時間帯）'!$C$6:$K$35,9,FALSE))</f>
        <v/>
      </c>
      <c r="AA44" s="727" t="str">
        <f>IF(AA43="","",VLOOKUP(AA43,'シフト記号表（勤務時間帯）'!$C$6:$K$35,9,FALSE))</f>
        <v/>
      </c>
      <c r="AB44" s="727" t="str">
        <f>IF(AB43="","",VLOOKUP(AB43,'シフト記号表（勤務時間帯）'!$C$6:$K$35,9,FALSE))</f>
        <v/>
      </c>
      <c r="AC44" s="727" t="str">
        <f>IF(AC43="","",VLOOKUP(AC43,'シフト記号表（勤務時間帯）'!$C$6:$K$35,9,FALSE))</f>
        <v/>
      </c>
      <c r="AD44" s="727" t="str">
        <f>IF(AD43="","",VLOOKUP(AD43,'シフト記号表（勤務時間帯）'!$C$6:$K$35,9,FALSE))</f>
        <v/>
      </c>
      <c r="AE44" s="727" t="str">
        <f>IF(AE43="","",VLOOKUP(AE43,'シフト記号表（勤務時間帯）'!$C$6:$K$35,9,FALSE))</f>
        <v/>
      </c>
      <c r="AF44" s="742" t="str">
        <f>IF(AF43="","",VLOOKUP(AF43,'シフト記号表（勤務時間帯）'!$C$6:$K$35,9,FALSE))</f>
        <v/>
      </c>
      <c r="AG44" s="712" t="str">
        <f>IF(AG43="","",VLOOKUP(AG43,'シフト記号表（勤務時間帯）'!$C$6:$K$35,9,FALSE))</f>
        <v/>
      </c>
      <c r="AH44" s="727" t="str">
        <f>IF(AH43="","",VLOOKUP(AH43,'シフト記号表（勤務時間帯）'!$C$6:$K$35,9,FALSE))</f>
        <v/>
      </c>
      <c r="AI44" s="727" t="str">
        <f>IF(AI43="","",VLOOKUP(AI43,'シフト記号表（勤務時間帯）'!$C$6:$K$35,9,FALSE))</f>
        <v/>
      </c>
      <c r="AJ44" s="727" t="str">
        <f>IF(AJ43="","",VLOOKUP(AJ43,'シフト記号表（勤務時間帯）'!$C$6:$K$35,9,FALSE))</f>
        <v/>
      </c>
      <c r="AK44" s="727" t="str">
        <f>IF(AK43="","",VLOOKUP(AK43,'シフト記号表（勤務時間帯）'!$C$6:$K$35,9,FALSE))</f>
        <v/>
      </c>
      <c r="AL44" s="727" t="str">
        <f>IF(AL43="","",VLOOKUP(AL43,'シフト記号表（勤務時間帯）'!$C$6:$K$35,9,FALSE))</f>
        <v/>
      </c>
      <c r="AM44" s="742" t="str">
        <f>IF(AM43="","",VLOOKUP(AM43,'シフト記号表（勤務時間帯）'!$C$6:$K$35,9,FALSE))</f>
        <v/>
      </c>
      <c r="AN44" s="712" t="str">
        <f>IF(AN43="","",VLOOKUP(AN43,'シフト記号表（勤務時間帯）'!$C$6:$K$35,9,FALSE))</f>
        <v/>
      </c>
      <c r="AO44" s="727" t="str">
        <f>IF(AO43="","",VLOOKUP(AO43,'シフト記号表（勤務時間帯）'!$C$6:$K$35,9,FALSE))</f>
        <v/>
      </c>
      <c r="AP44" s="727" t="str">
        <f>IF(AP43="","",VLOOKUP(AP43,'シフト記号表（勤務時間帯）'!$C$6:$K$35,9,FALSE))</f>
        <v/>
      </c>
      <c r="AQ44" s="727" t="str">
        <f>IF(AQ43="","",VLOOKUP(AQ43,'シフト記号表（勤務時間帯）'!$C$6:$K$35,9,FALSE))</f>
        <v/>
      </c>
      <c r="AR44" s="727" t="str">
        <f>IF(AR43="","",VLOOKUP(AR43,'シフト記号表（勤務時間帯）'!$C$6:$K$35,9,FALSE))</f>
        <v/>
      </c>
      <c r="AS44" s="727" t="str">
        <f>IF(AS43="","",VLOOKUP(AS43,'シフト記号表（勤務時間帯）'!$C$6:$K$35,9,FALSE))</f>
        <v/>
      </c>
      <c r="AT44" s="742" t="str">
        <f>IF(AT43="","",VLOOKUP(AT43,'シフト記号表（勤務時間帯）'!$C$6:$K$35,9,FALSE))</f>
        <v/>
      </c>
      <c r="AU44" s="712" t="str">
        <f>IF(AU43="","",VLOOKUP(AU43,'シフト記号表（勤務時間帯）'!$C$6:$K$35,9,FALSE))</f>
        <v/>
      </c>
      <c r="AV44" s="727" t="str">
        <f>IF(AV43="","",VLOOKUP(AV43,'シフト記号表（勤務時間帯）'!$C$6:$K$35,9,FALSE))</f>
        <v/>
      </c>
      <c r="AW44" s="727" t="str">
        <f>IF(AW43="","",VLOOKUP(AW43,'シフト記号表（勤務時間帯）'!$C$6:$K$35,9,FALSE))</f>
        <v/>
      </c>
      <c r="AX44" s="798">
        <f>IF($BB$3="４週",SUM(S44:AT44),IF($BB$3="暦月",SUM(S44:AW44),""))</f>
        <v>0</v>
      </c>
      <c r="AY44" s="812"/>
      <c r="AZ44" s="825">
        <f>IF($BB$3="４週",AX44/4,IF($BB$3="暦月",参考様式６!AX44/(参考様式６!$BB$8/7),""))</f>
        <v>0</v>
      </c>
      <c r="BA44" s="835"/>
      <c r="BB44" s="849"/>
      <c r="BC44" s="865"/>
      <c r="BD44" s="865"/>
      <c r="BE44" s="865"/>
      <c r="BF44" s="879"/>
    </row>
    <row r="45" spans="2:58" ht="20.25" customHeight="1">
      <c r="B45" s="558"/>
      <c r="C45" s="578"/>
      <c r="D45" s="597"/>
      <c r="E45" s="607"/>
      <c r="F45" s="610">
        <f>C43</f>
        <v>0</v>
      </c>
      <c r="G45" s="623"/>
      <c r="H45" s="634"/>
      <c r="I45" s="643"/>
      <c r="J45" s="643"/>
      <c r="K45" s="648"/>
      <c r="L45" s="657"/>
      <c r="M45" s="665"/>
      <c r="N45" s="665"/>
      <c r="O45" s="673"/>
      <c r="P45" s="680" t="s">
        <v>458</v>
      </c>
      <c r="Q45" s="689"/>
      <c r="R45" s="697"/>
      <c r="S45" s="713" t="str">
        <f>IF(S43="","",VLOOKUP(S43,'シフト記号表（勤務時間帯）'!$C$6:$U$35,19,FALSE))</f>
        <v/>
      </c>
      <c r="T45" s="728" t="str">
        <f>IF(T43="","",VLOOKUP(T43,'シフト記号表（勤務時間帯）'!$C$6:$U$35,19,FALSE))</f>
        <v/>
      </c>
      <c r="U45" s="728" t="str">
        <f>IF(U43="","",VLOOKUP(U43,'シフト記号表（勤務時間帯）'!$C$6:$U$35,19,FALSE))</f>
        <v/>
      </c>
      <c r="V45" s="728" t="str">
        <f>IF(V43="","",VLOOKUP(V43,'シフト記号表（勤務時間帯）'!$C$6:$U$35,19,FALSE))</f>
        <v/>
      </c>
      <c r="W45" s="728" t="str">
        <f>IF(W43="","",VLOOKUP(W43,'シフト記号表（勤務時間帯）'!$C$6:$U$35,19,FALSE))</f>
        <v/>
      </c>
      <c r="X45" s="728" t="str">
        <f>IF(X43="","",VLOOKUP(X43,'シフト記号表（勤務時間帯）'!$C$6:$U$35,19,FALSE))</f>
        <v/>
      </c>
      <c r="Y45" s="743" t="str">
        <f>IF(Y43="","",VLOOKUP(Y43,'シフト記号表（勤務時間帯）'!$C$6:$U$35,19,FALSE))</f>
        <v/>
      </c>
      <c r="Z45" s="713" t="str">
        <f>IF(Z43="","",VLOOKUP(Z43,'シフト記号表（勤務時間帯）'!$C$6:$U$35,19,FALSE))</f>
        <v/>
      </c>
      <c r="AA45" s="728" t="str">
        <f>IF(AA43="","",VLOOKUP(AA43,'シフト記号表（勤務時間帯）'!$C$6:$U$35,19,FALSE))</f>
        <v/>
      </c>
      <c r="AB45" s="728" t="str">
        <f>IF(AB43="","",VLOOKUP(AB43,'シフト記号表（勤務時間帯）'!$C$6:$U$35,19,FALSE))</f>
        <v/>
      </c>
      <c r="AC45" s="728" t="str">
        <f>IF(AC43="","",VLOOKUP(AC43,'シフト記号表（勤務時間帯）'!$C$6:$U$35,19,FALSE))</f>
        <v/>
      </c>
      <c r="AD45" s="728" t="str">
        <f>IF(AD43="","",VLOOKUP(AD43,'シフト記号表（勤務時間帯）'!$C$6:$U$35,19,FALSE))</f>
        <v/>
      </c>
      <c r="AE45" s="728" t="str">
        <f>IF(AE43="","",VLOOKUP(AE43,'シフト記号表（勤務時間帯）'!$C$6:$U$35,19,FALSE))</f>
        <v/>
      </c>
      <c r="AF45" s="743" t="str">
        <f>IF(AF43="","",VLOOKUP(AF43,'シフト記号表（勤務時間帯）'!$C$6:$U$35,19,FALSE))</f>
        <v/>
      </c>
      <c r="AG45" s="713" t="str">
        <f>IF(AG43="","",VLOOKUP(AG43,'シフト記号表（勤務時間帯）'!$C$6:$U$35,19,FALSE))</f>
        <v/>
      </c>
      <c r="AH45" s="728" t="str">
        <f>IF(AH43="","",VLOOKUP(AH43,'シフト記号表（勤務時間帯）'!$C$6:$U$35,19,FALSE))</f>
        <v/>
      </c>
      <c r="AI45" s="728" t="str">
        <f>IF(AI43="","",VLOOKUP(AI43,'シフト記号表（勤務時間帯）'!$C$6:$U$35,19,FALSE))</f>
        <v/>
      </c>
      <c r="AJ45" s="728" t="str">
        <f>IF(AJ43="","",VLOOKUP(AJ43,'シフト記号表（勤務時間帯）'!$C$6:$U$35,19,FALSE))</f>
        <v/>
      </c>
      <c r="AK45" s="728" t="str">
        <f>IF(AK43="","",VLOOKUP(AK43,'シフト記号表（勤務時間帯）'!$C$6:$U$35,19,FALSE))</f>
        <v/>
      </c>
      <c r="AL45" s="728" t="str">
        <f>IF(AL43="","",VLOOKUP(AL43,'シフト記号表（勤務時間帯）'!$C$6:$U$35,19,FALSE))</f>
        <v/>
      </c>
      <c r="AM45" s="743" t="str">
        <f>IF(AM43="","",VLOOKUP(AM43,'シフト記号表（勤務時間帯）'!$C$6:$U$35,19,FALSE))</f>
        <v/>
      </c>
      <c r="AN45" s="713" t="str">
        <f>IF(AN43="","",VLOOKUP(AN43,'シフト記号表（勤務時間帯）'!$C$6:$U$35,19,FALSE))</f>
        <v/>
      </c>
      <c r="AO45" s="728" t="str">
        <f>IF(AO43="","",VLOOKUP(AO43,'シフト記号表（勤務時間帯）'!$C$6:$U$35,19,FALSE))</f>
        <v/>
      </c>
      <c r="AP45" s="728" t="str">
        <f>IF(AP43="","",VLOOKUP(AP43,'シフト記号表（勤務時間帯）'!$C$6:$U$35,19,FALSE))</f>
        <v/>
      </c>
      <c r="AQ45" s="728" t="str">
        <f>IF(AQ43="","",VLOOKUP(AQ43,'シフト記号表（勤務時間帯）'!$C$6:$U$35,19,FALSE))</f>
        <v/>
      </c>
      <c r="AR45" s="728" t="str">
        <f>IF(AR43="","",VLOOKUP(AR43,'シフト記号表（勤務時間帯）'!$C$6:$U$35,19,FALSE))</f>
        <v/>
      </c>
      <c r="AS45" s="728" t="str">
        <f>IF(AS43="","",VLOOKUP(AS43,'シフト記号表（勤務時間帯）'!$C$6:$U$35,19,FALSE))</f>
        <v/>
      </c>
      <c r="AT45" s="743" t="str">
        <f>IF(AT43="","",VLOOKUP(AT43,'シフト記号表（勤務時間帯）'!$C$6:$U$35,19,FALSE))</f>
        <v/>
      </c>
      <c r="AU45" s="713" t="str">
        <f>IF(AU43="","",VLOOKUP(AU43,'シフト記号表（勤務時間帯）'!$C$6:$U$35,19,FALSE))</f>
        <v/>
      </c>
      <c r="AV45" s="728" t="str">
        <f>IF(AV43="","",VLOOKUP(AV43,'シフト記号表（勤務時間帯）'!$C$6:$U$35,19,FALSE))</f>
        <v/>
      </c>
      <c r="AW45" s="728" t="str">
        <f>IF(AW43="","",VLOOKUP(AW43,'シフト記号表（勤務時間帯）'!$C$6:$U$35,19,FALSE))</f>
        <v/>
      </c>
      <c r="AX45" s="799">
        <f>IF($BB$3="４週",SUM(S45:AT45),IF($BB$3="暦月",SUM(S45:AW45),""))</f>
        <v>0</v>
      </c>
      <c r="AY45" s="813"/>
      <c r="AZ45" s="826">
        <f>IF($BB$3="４週",AX45/4,IF($BB$3="暦月",参考様式６!AX45/(参考様式６!$BB$8/7),""))</f>
        <v>0</v>
      </c>
      <c r="BA45" s="836"/>
      <c r="BB45" s="850"/>
      <c r="BC45" s="866"/>
      <c r="BD45" s="866"/>
      <c r="BE45" s="866"/>
      <c r="BF45" s="880"/>
    </row>
    <row r="46" spans="2:58" ht="20.25" customHeight="1">
      <c r="B46" s="558">
        <f>B43+1</f>
        <v>9</v>
      </c>
      <c r="C46" s="576"/>
      <c r="D46" s="595"/>
      <c r="E46" s="605"/>
      <c r="F46" s="612"/>
      <c r="G46" s="612"/>
      <c r="H46" s="635"/>
      <c r="I46" s="643"/>
      <c r="J46" s="643"/>
      <c r="K46" s="648"/>
      <c r="L46" s="656"/>
      <c r="M46" s="664"/>
      <c r="N46" s="664"/>
      <c r="O46" s="672"/>
      <c r="P46" s="681" t="s">
        <v>260</v>
      </c>
      <c r="Q46" s="690"/>
      <c r="R46" s="698"/>
      <c r="S46" s="711"/>
      <c r="T46" s="726"/>
      <c r="U46" s="726"/>
      <c r="V46" s="726"/>
      <c r="W46" s="726"/>
      <c r="X46" s="726"/>
      <c r="Y46" s="741"/>
      <c r="Z46" s="711"/>
      <c r="AA46" s="726"/>
      <c r="AB46" s="726"/>
      <c r="AC46" s="726"/>
      <c r="AD46" s="726"/>
      <c r="AE46" s="726"/>
      <c r="AF46" s="741"/>
      <c r="AG46" s="711"/>
      <c r="AH46" s="726"/>
      <c r="AI46" s="726"/>
      <c r="AJ46" s="726"/>
      <c r="AK46" s="726"/>
      <c r="AL46" s="726"/>
      <c r="AM46" s="741"/>
      <c r="AN46" s="711"/>
      <c r="AO46" s="726"/>
      <c r="AP46" s="726"/>
      <c r="AQ46" s="726"/>
      <c r="AR46" s="726"/>
      <c r="AS46" s="726"/>
      <c r="AT46" s="741"/>
      <c r="AU46" s="711"/>
      <c r="AV46" s="726"/>
      <c r="AW46" s="726"/>
      <c r="AX46" s="800"/>
      <c r="AY46" s="814"/>
      <c r="AZ46" s="827"/>
      <c r="BA46" s="837"/>
      <c r="BB46" s="851"/>
      <c r="BC46" s="867"/>
      <c r="BD46" s="867"/>
      <c r="BE46" s="867"/>
      <c r="BF46" s="881"/>
    </row>
    <row r="47" spans="2:58" ht="20.25" customHeight="1">
      <c r="B47" s="558"/>
      <c r="C47" s="577"/>
      <c r="D47" s="596"/>
      <c r="E47" s="606"/>
      <c r="F47" s="610"/>
      <c r="G47" s="622"/>
      <c r="H47" s="634"/>
      <c r="I47" s="643"/>
      <c r="J47" s="643"/>
      <c r="K47" s="648"/>
      <c r="L47" s="655"/>
      <c r="M47" s="663"/>
      <c r="N47" s="663"/>
      <c r="O47" s="671"/>
      <c r="P47" s="679" t="s">
        <v>404</v>
      </c>
      <c r="Q47" s="688"/>
      <c r="R47" s="696"/>
      <c r="S47" s="712" t="str">
        <f>IF(S46="","",VLOOKUP(S46,'シフト記号表（勤務時間帯）'!$C$6:$K$35,9,FALSE))</f>
        <v/>
      </c>
      <c r="T47" s="727" t="str">
        <f>IF(T46="","",VLOOKUP(T46,'シフト記号表（勤務時間帯）'!$C$6:$K$35,9,FALSE))</f>
        <v/>
      </c>
      <c r="U47" s="727" t="str">
        <f>IF(U46="","",VLOOKUP(U46,'シフト記号表（勤務時間帯）'!$C$6:$K$35,9,FALSE))</f>
        <v/>
      </c>
      <c r="V47" s="727" t="str">
        <f>IF(V46="","",VLOOKUP(V46,'シフト記号表（勤務時間帯）'!$C$6:$K$35,9,FALSE))</f>
        <v/>
      </c>
      <c r="W47" s="727" t="str">
        <f>IF(W46="","",VLOOKUP(W46,'シフト記号表（勤務時間帯）'!$C$6:$K$35,9,FALSE))</f>
        <v/>
      </c>
      <c r="X47" s="727" t="str">
        <f>IF(X46="","",VLOOKUP(X46,'シフト記号表（勤務時間帯）'!$C$6:$K$35,9,FALSE))</f>
        <v/>
      </c>
      <c r="Y47" s="742" t="str">
        <f>IF(Y46="","",VLOOKUP(Y46,'シフト記号表（勤務時間帯）'!$C$6:$K$35,9,FALSE))</f>
        <v/>
      </c>
      <c r="Z47" s="712" t="str">
        <f>IF(Z46="","",VLOOKUP(Z46,'シフト記号表（勤務時間帯）'!$C$6:$K$35,9,FALSE))</f>
        <v/>
      </c>
      <c r="AA47" s="727" t="str">
        <f>IF(AA46="","",VLOOKUP(AA46,'シフト記号表（勤務時間帯）'!$C$6:$K$35,9,FALSE))</f>
        <v/>
      </c>
      <c r="AB47" s="727" t="str">
        <f>IF(AB46="","",VLOOKUP(AB46,'シフト記号表（勤務時間帯）'!$C$6:$K$35,9,FALSE))</f>
        <v/>
      </c>
      <c r="AC47" s="727" t="str">
        <f>IF(AC46="","",VLOOKUP(AC46,'シフト記号表（勤務時間帯）'!$C$6:$K$35,9,FALSE))</f>
        <v/>
      </c>
      <c r="AD47" s="727" t="str">
        <f>IF(AD46="","",VLOOKUP(AD46,'シフト記号表（勤務時間帯）'!$C$6:$K$35,9,FALSE))</f>
        <v/>
      </c>
      <c r="AE47" s="727" t="str">
        <f>IF(AE46="","",VLOOKUP(AE46,'シフト記号表（勤務時間帯）'!$C$6:$K$35,9,FALSE))</f>
        <v/>
      </c>
      <c r="AF47" s="742" t="str">
        <f>IF(AF46="","",VLOOKUP(AF46,'シフト記号表（勤務時間帯）'!$C$6:$K$35,9,FALSE))</f>
        <v/>
      </c>
      <c r="AG47" s="712" t="str">
        <f>IF(AG46="","",VLOOKUP(AG46,'シフト記号表（勤務時間帯）'!$C$6:$K$35,9,FALSE))</f>
        <v/>
      </c>
      <c r="AH47" s="727" t="str">
        <f>IF(AH46="","",VLOOKUP(AH46,'シフト記号表（勤務時間帯）'!$C$6:$K$35,9,FALSE))</f>
        <v/>
      </c>
      <c r="AI47" s="727" t="str">
        <f>IF(AI46="","",VLOOKUP(AI46,'シフト記号表（勤務時間帯）'!$C$6:$K$35,9,FALSE))</f>
        <v/>
      </c>
      <c r="AJ47" s="727" t="str">
        <f>IF(AJ46="","",VLOOKUP(AJ46,'シフト記号表（勤務時間帯）'!$C$6:$K$35,9,FALSE))</f>
        <v/>
      </c>
      <c r="AK47" s="727" t="str">
        <f>IF(AK46="","",VLOOKUP(AK46,'シフト記号表（勤務時間帯）'!$C$6:$K$35,9,FALSE))</f>
        <v/>
      </c>
      <c r="AL47" s="727" t="str">
        <f>IF(AL46="","",VLOOKUP(AL46,'シフト記号表（勤務時間帯）'!$C$6:$K$35,9,FALSE))</f>
        <v/>
      </c>
      <c r="AM47" s="742" t="str">
        <f>IF(AM46="","",VLOOKUP(AM46,'シフト記号表（勤務時間帯）'!$C$6:$K$35,9,FALSE))</f>
        <v/>
      </c>
      <c r="AN47" s="712" t="str">
        <f>IF(AN46="","",VLOOKUP(AN46,'シフト記号表（勤務時間帯）'!$C$6:$K$35,9,FALSE))</f>
        <v/>
      </c>
      <c r="AO47" s="727" t="str">
        <f>IF(AO46="","",VLOOKUP(AO46,'シフト記号表（勤務時間帯）'!$C$6:$K$35,9,FALSE))</f>
        <v/>
      </c>
      <c r="AP47" s="727" t="str">
        <f>IF(AP46="","",VLOOKUP(AP46,'シフト記号表（勤務時間帯）'!$C$6:$K$35,9,FALSE))</f>
        <v/>
      </c>
      <c r="AQ47" s="727" t="str">
        <f>IF(AQ46="","",VLOOKUP(AQ46,'シフト記号表（勤務時間帯）'!$C$6:$K$35,9,FALSE))</f>
        <v/>
      </c>
      <c r="AR47" s="727" t="str">
        <f>IF(AR46="","",VLOOKUP(AR46,'シフト記号表（勤務時間帯）'!$C$6:$K$35,9,FALSE))</f>
        <v/>
      </c>
      <c r="AS47" s="727" t="str">
        <f>IF(AS46="","",VLOOKUP(AS46,'シフト記号表（勤務時間帯）'!$C$6:$K$35,9,FALSE))</f>
        <v/>
      </c>
      <c r="AT47" s="742" t="str">
        <f>IF(AT46="","",VLOOKUP(AT46,'シフト記号表（勤務時間帯）'!$C$6:$K$35,9,FALSE))</f>
        <v/>
      </c>
      <c r="AU47" s="712" t="str">
        <f>IF(AU46="","",VLOOKUP(AU46,'シフト記号表（勤務時間帯）'!$C$6:$K$35,9,FALSE))</f>
        <v/>
      </c>
      <c r="AV47" s="727" t="str">
        <f>IF(AV46="","",VLOOKUP(AV46,'シフト記号表（勤務時間帯）'!$C$6:$K$35,9,FALSE))</f>
        <v/>
      </c>
      <c r="AW47" s="727" t="str">
        <f>IF(AW46="","",VLOOKUP(AW46,'シフト記号表（勤務時間帯）'!$C$6:$K$35,9,FALSE))</f>
        <v/>
      </c>
      <c r="AX47" s="798">
        <f>IF($BB$3="４週",SUM(S47:AT47),IF($BB$3="暦月",SUM(S47:AW47),""))</f>
        <v>0</v>
      </c>
      <c r="AY47" s="812"/>
      <c r="AZ47" s="825">
        <f>IF($BB$3="４週",AX47/4,IF($BB$3="暦月",参考様式６!AX47/(参考様式６!$BB$8/7),""))</f>
        <v>0</v>
      </c>
      <c r="BA47" s="835"/>
      <c r="BB47" s="849"/>
      <c r="BC47" s="865"/>
      <c r="BD47" s="865"/>
      <c r="BE47" s="865"/>
      <c r="BF47" s="879"/>
    </row>
    <row r="48" spans="2:58" ht="20.25" customHeight="1">
      <c r="B48" s="558"/>
      <c r="C48" s="578"/>
      <c r="D48" s="597"/>
      <c r="E48" s="607"/>
      <c r="F48" s="610">
        <f>C46</f>
        <v>0</v>
      </c>
      <c r="G48" s="623"/>
      <c r="H48" s="634"/>
      <c r="I48" s="643"/>
      <c r="J48" s="643"/>
      <c r="K48" s="648"/>
      <c r="L48" s="657"/>
      <c r="M48" s="665"/>
      <c r="N48" s="665"/>
      <c r="O48" s="673"/>
      <c r="P48" s="680" t="s">
        <v>458</v>
      </c>
      <c r="Q48" s="689"/>
      <c r="R48" s="697"/>
      <c r="S48" s="713" t="str">
        <f>IF(S46="","",VLOOKUP(S46,'シフト記号表（勤務時間帯）'!$C$6:$U$35,19,FALSE))</f>
        <v/>
      </c>
      <c r="T48" s="728" t="str">
        <f>IF(T46="","",VLOOKUP(T46,'シフト記号表（勤務時間帯）'!$C$6:$U$35,19,FALSE))</f>
        <v/>
      </c>
      <c r="U48" s="728" t="str">
        <f>IF(U46="","",VLOOKUP(U46,'シフト記号表（勤務時間帯）'!$C$6:$U$35,19,FALSE))</f>
        <v/>
      </c>
      <c r="V48" s="728" t="str">
        <f>IF(V46="","",VLOOKUP(V46,'シフト記号表（勤務時間帯）'!$C$6:$U$35,19,FALSE))</f>
        <v/>
      </c>
      <c r="W48" s="728" t="str">
        <f>IF(W46="","",VLOOKUP(W46,'シフト記号表（勤務時間帯）'!$C$6:$U$35,19,FALSE))</f>
        <v/>
      </c>
      <c r="X48" s="728" t="str">
        <f>IF(X46="","",VLOOKUP(X46,'シフト記号表（勤務時間帯）'!$C$6:$U$35,19,FALSE))</f>
        <v/>
      </c>
      <c r="Y48" s="743" t="str">
        <f>IF(Y46="","",VLOOKUP(Y46,'シフト記号表（勤務時間帯）'!$C$6:$U$35,19,FALSE))</f>
        <v/>
      </c>
      <c r="Z48" s="713" t="str">
        <f>IF(Z46="","",VLOOKUP(Z46,'シフト記号表（勤務時間帯）'!$C$6:$U$35,19,FALSE))</f>
        <v/>
      </c>
      <c r="AA48" s="728" t="str">
        <f>IF(AA46="","",VLOOKUP(AA46,'シフト記号表（勤務時間帯）'!$C$6:$U$35,19,FALSE))</f>
        <v/>
      </c>
      <c r="AB48" s="728" t="str">
        <f>IF(AB46="","",VLOOKUP(AB46,'シフト記号表（勤務時間帯）'!$C$6:$U$35,19,FALSE))</f>
        <v/>
      </c>
      <c r="AC48" s="728" t="str">
        <f>IF(AC46="","",VLOOKUP(AC46,'シフト記号表（勤務時間帯）'!$C$6:$U$35,19,FALSE))</f>
        <v/>
      </c>
      <c r="AD48" s="728" t="str">
        <f>IF(AD46="","",VLOOKUP(AD46,'シフト記号表（勤務時間帯）'!$C$6:$U$35,19,FALSE))</f>
        <v/>
      </c>
      <c r="AE48" s="728" t="str">
        <f>IF(AE46="","",VLOOKUP(AE46,'シフト記号表（勤務時間帯）'!$C$6:$U$35,19,FALSE))</f>
        <v/>
      </c>
      <c r="AF48" s="743" t="str">
        <f>IF(AF46="","",VLOOKUP(AF46,'シフト記号表（勤務時間帯）'!$C$6:$U$35,19,FALSE))</f>
        <v/>
      </c>
      <c r="AG48" s="713" t="str">
        <f>IF(AG46="","",VLOOKUP(AG46,'シフト記号表（勤務時間帯）'!$C$6:$U$35,19,FALSE))</f>
        <v/>
      </c>
      <c r="AH48" s="728" t="str">
        <f>IF(AH46="","",VLOOKUP(AH46,'シフト記号表（勤務時間帯）'!$C$6:$U$35,19,FALSE))</f>
        <v/>
      </c>
      <c r="AI48" s="728" t="str">
        <f>IF(AI46="","",VLOOKUP(AI46,'シフト記号表（勤務時間帯）'!$C$6:$U$35,19,FALSE))</f>
        <v/>
      </c>
      <c r="AJ48" s="728" t="str">
        <f>IF(AJ46="","",VLOOKUP(AJ46,'シフト記号表（勤務時間帯）'!$C$6:$U$35,19,FALSE))</f>
        <v/>
      </c>
      <c r="AK48" s="728" t="str">
        <f>IF(AK46="","",VLOOKUP(AK46,'シフト記号表（勤務時間帯）'!$C$6:$U$35,19,FALSE))</f>
        <v/>
      </c>
      <c r="AL48" s="728" t="str">
        <f>IF(AL46="","",VLOOKUP(AL46,'シフト記号表（勤務時間帯）'!$C$6:$U$35,19,FALSE))</f>
        <v/>
      </c>
      <c r="AM48" s="743" t="str">
        <f>IF(AM46="","",VLOOKUP(AM46,'シフト記号表（勤務時間帯）'!$C$6:$U$35,19,FALSE))</f>
        <v/>
      </c>
      <c r="AN48" s="713" t="str">
        <f>IF(AN46="","",VLOOKUP(AN46,'シフト記号表（勤務時間帯）'!$C$6:$U$35,19,FALSE))</f>
        <v/>
      </c>
      <c r="AO48" s="728" t="str">
        <f>IF(AO46="","",VLOOKUP(AO46,'シフト記号表（勤務時間帯）'!$C$6:$U$35,19,FALSE))</f>
        <v/>
      </c>
      <c r="AP48" s="728" t="str">
        <f>IF(AP46="","",VLOOKUP(AP46,'シフト記号表（勤務時間帯）'!$C$6:$U$35,19,FALSE))</f>
        <v/>
      </c>
      <c r="AQ48" s="728" t="str">
        <f>IF(AQ46="","",VLOOKUP(AQ46,'シフト記号表（勤務時間帯）'!$C$6:$U$35,19,FALSE))</f>
        <v/>
      </c>
      <c r="AR48" s="728" t="str">
        <f>IF(AR46="","",VLOOKUP(AR46,'シフト記号表（勤務時間帯）'!$C$6:$U$35,19,FALSE))</f>
        <v/>
      </c>
      <c r="AS48" s="728" t="str">
        <f>IF(AS46="","",VLOOKUP(AS46,'シフト記号表（勤務時間帯）'!$C$6:$U$35,19,FALSE))</f>
        <v/>
      </c>
      <c r="AT48" s="743" t="str">
        <f>IF(AT46="","",VLOOKUP(AT46,'シフト記号表（勤務時間帯）'!$C$6:$U$35,19,FALSE))</f>
        <v/>
      </c>
      <c r="AU48" s="713" t="str">
        <f>IF(AU46="","",VLOOKUP(AU46,'シフト記号表（勤務時間帯）'!$C$6:$U$35,19,FALSE))</f>
        <v/>
      </c>
      <c r="AV48" s="728" t="str">
        <f>IF(AV46="","",VLOOKUP(AV46,'シフト記号表（勤務時間帯）'!$C$6:$U$35,19,FALSE))</f>
        <v/>
      </c>
      <c r="AW48" s="728" t="str">
        <f>IF(AW46="","",VLOOKUP(AW46,'シフト記号表（勤務時間帯）'!$C$6:$U$35,19,FALSE))</f>
        <v/>
      </c>
      <c r="AX48" s="799">
        <f>IF($BB$3="４週",SUM(S48:AT48),IF($BB$3="暦月",SUM(S48:AW48),""))</f>
        <v>0</v>
      </c>
      <c r="AY48" s="813"/>
      <c r="AZ48" s="826">
        <f>IF($BB$3="４週",AX48/4,IF($BB$3="暦月",参考様式６!AX48/(参考様式６!$BB$8/7),""))</f>
        <v>0</v>
      </c>
      <c r="BA48" s="836"/>
      <c r="BB48" s="850"/>
      <c r="BC48" s="866"/>
      <c r="BD48" s="866"/>
      <c r="BE48" s="866"/>
      <c r="BF48" s="880"/>
    </row>
    <row r="49" spans="2:58" ht="20.25" customHeight="1">
      <c r="B49" s="558">
        <f>B46+1</f>
        <v>10</v>
      </c>
      <c r="C49" s="576"/>
      <c r="D49" s="595"/>
      <c r="E49" s="605"/>
      <c r="F49" s="612"/>
      <c r="G49" s="612"/>
      <c r="H49" s="635"/>
      <c r="I49" s="643"/>
      <c r="J49" s="643"/>
      <c r="K49" s="648"/>
      <c r="L49" s="656"/>
      <c r="M49" s="664"/>
      <c r="N49" s="664"/>
      <c r="O49" s="672"/>
      <c r="P49" s="681" t="s">
        <v>260</v>
      </c>
      <c r="Q49" s="690"/>
      <c r="R49" s="698"/>
      <c r="S49" s="711"/>
      <c r="T49" s="726"/>
      <c r="U49" s="726"/>
      <c r="V49" s="726"/>
      <c r="W49" s="726"/>
      <c r="X49" s="726"/>
      <c r="Y49" s="741"/>
      <c r="Z49" s="711"/>
      <c r="AA49" s="726"/>
      <c r="AB49" s="726"/>
      <c r="AC49" s="726"/>
      <c r="AD49" s="726"/>
      <c r="AE49" s="726"/>
      <c r="AF49" s="741"/>
      <c r="AG49" s="711"/>
      <c r="AH49" s="726"/>
      <c r="AI49" s="726"/>
      <c r="AJ49" s="726"/>
      <c r="AK49" s="726"/>
      <c r="AL49" s="726"/>
      <c r="AM49" s="741"/>
      <c r="AN49" s="711"/>
      <c r="AO49" s="726"/>
      <c r="AP49" s="726"/>
      <c r="AQ49" s="726"/>
      <c r="AR49" s="726"/>
      <c r="AS49" s="726"/>
      <c r="AT49" s="741"/>
      <c r="AU49" s="711"/>
      <c r="AV49" s="726"/>
      <c r="AW49" s="726"/>
      <c r="AX49" s="800"/>
      <c r="AY49" s="814"/>
      <c r="AZ49" s="827"/>
      <c r="BA49" s="837"/>
      <c r="BB49" s="851"/>
      <c r="BC49" s="867"/>
      <c r="BD49" s="867"/>
      <c r="BE49" s="867"/>
      <c r="BF49" s="881"/>
    </row>
    <row r="50" spans="2:58" ht="20.25" customHeight="1">
      <c r="B50" s="558"/>
      <c r="C50" s="577"/>
      <c r="D50" s="596"/>
      <c r="E50" s="606"/>
      <c r="F50" s="610"/>
      <c r="G50" s="622"/>
      <c r="H50" s="634"/>
      <c r="I50" s="643"/>
      <c r="J50" s="643"/>
      <c r="K50" s="648"/>
      <c r="L50" s="655"/>
      <c r="M50" s="663"/>
      <c r="N50" s="663"/>
      <c r="O50" s="671"/>
      <c r="P50" s="679" t="s">
        <v>404</v>
      </c>
      <c r="Q50" s="688"/>
      <c r="R50" s="696"/>
      <c r="S50" s="712" t="str">
        <f>IF(S49="","",VLOOKUP(S49,'シフト記号表（勤務時間帯）'!$C$6:$K$35,9,FALSE))</f>
        <v/>
      </c>
      <c r="T50" s="727" t="str">
        <f>IF(T49="","",VLOOKUP(T49,'シフト記号表（勤務時間帯）'!$C$6:$K$35,9,FALSE))</f>
        <v/>
      </c>
      <c r="U50" s="727" t="str">
        <f>IF(U49="","",VLOOKUP(U49,'シフト記号表（勤務時間帯）'!$C$6:$K$35,9,FALSE))</f>
        <v/>
      </c>
      <c r="V50" s="727" t="str">
        <f>IF(V49="","",VLOOKUP(V49,'シフト記号表（勤務時間帯）'!$C$6:$K$35,9,FALSE))</f>
        <v/>
      </c>
      <c r="W50" s="727" t="str">
        <f>IF(W49="","",VLOOKUP(W49,'シフト記号表（勤務時間帯）'!$C$6:$K$35,9,FALSE))</f>
        <v/>
      </c>
      <c r="X50" s="727" t="str">
        <f>IF(X49="","",VLOOKUP(X49,'シフト記号表（勤務時間帯）'!$C$6:$K$35,9,FALSE))</f>
        <v/>
      </c>
      <c r="Y50" s="742" t="str">
        <f>IF(Y49="","",VLOOKUP(Y49,'シフト記号表（勤務時間帯）'!$C$6:$K$35,9,FALSE))</f>
        <v/>
      </c>
      <c r="Z50" s="712" t="str">
        <f>IF(Z49="","",VLOOKUP(Z49,'シフト記号表（勤務時間帯）'!$C$6:$K$35,9,FALSE))</f>
        <v/>
      </c>
      <c r="AA50" s="727" t="str">
        <f>IF(AA49="","",VLOOKUP(AA49,'シフト記号表（勤務時間帯）'!$C$6:$K$35,9,FALSE))</f>
        <v/>
      </c>
      <c r="AB50" s="727" t="str">
        <f>IF(AB49="","",VLOOKUP(AB49,'シフト記号表（勤務時間帯）'!$C$6:$K$35,9,FALSE))</f>
        <v/>
      </c>
      <c r="AC50" s="727" t="str">
        <f>IF(AC49="","",VLOOKUP(AC49,'シフト記号表（勤務時間帯）'!$C$6:$K$35,9,FALSE))</f>
        <v/>
      </c>
      <c r="AD50" s="727" t="str">
        <f>IF(AD49="","",VLOOKUP(AD49,'シフト記号表（勤務時間帯）'!$C$6:$K$35,9,FALSE))</f>
        <v/>
      </c>
      <c r="AE50" s="727" t="str">
        <f>IF(AE49="","",VLOOKUP(AE49,'シフト記号表（勤務時間帯）'!$C$6:$K$35,9,FALSE))</f>
        <v/>
      </c>
      <c r="AF50" s="742" t="str">
        <f>IF(AF49="","",VLOOKUP(AF49,'シフト記号表（勤務時間帯）'!$C$6:$K$35,9,FALSE))</f>
        <v/>
      </c>
      <c r="AG50" s="712" t="str">
        <f>IF(AG49="","",VLOOKUP(AG49,'シフト記号表（勤務時間帯）'!$C$6:$K$35,9,FALSE))</f>
        <v/>
      </c>
      <c r="AH50" s="727" t="str">
        <f>IF(AH49="","",VLOOKUP(AH49,'シフト記号表（勤務時間帯）'!$C$6:$K$35,9,FALSE))</f>
        <v/>
      </c>
      <c r="AI50" s="727" t="str">
        <f>IF(AI49="","",VLOOKUP(AI49,'シフト記号表（勤務時間帯）'!$C$6:$K$35,9,FALSE))</f>
        <v/>
      </c>
      <c r="AJ50" s="727" t="str">
        <f>IF(AJ49="","",VLOOKUP(AJ49,'シフト記号表（勤務時間帯）'!$C$6:$K$35,9,FALSE))</f>
        <v/>
      </c>
      <c r="AK50" s="727" t="str">
        <f>IF(AK49="","",VLOOKUP(AK49,'シフト記号表（勤務時間帯）'!$C$6:$K$35,9,FALSE))</f>
        <v/>
      </c>
      <c r="AL50" s="727" t="str">
        <f>IF(AL49="","",VLOOKUP(AL49,'シフト記号表（勤務時間帯）'!$C$6:$K$35,9,FALSE))</f>
        <v/>
      </c>
      <c r="AM50" s="742" t="str">
        <f>IF(AM49="","",VLOOKUP(AM49,'シフト記号表（勤務時間帯）'!$C$6:$K$35,9,FALSE))</f>
        <v/>
      </c>
      <c r="AN50" s="712" t="str">
        <f>IF(AN49="","",VLOOKUP(AN49,'シフト記号表（勤務時間帯）'!$C$6:$K$35,9,FALSE))</f>
        <v/>
      </c>
      <c r="AO50" s="727" t="str">
        <f>IF(AO49="","",VLOOKUP(AO49,'シフト記号表（勤務時間帯）'!$C$6:$K$35,9,FALSE))</f>
        <v/>
      </c>
      <c r="AP50" s="727" t="str">
        <f>IF(AP49="","",VLOOKUP(AP49,'シフト記号表（勤務時間帯）'!$C$6:$K$35,9,FALSE))</f>
        <v/>
      </c>
      <c r="AQ50" s="727" t="str">
        <f>IF(AQ49="","",VLOOKUP(AQ49,'シフト記号表（勤務時間帯）'!$C$6:$K$35,9,FALSE))</f>
        <v/>
      </c>
      <c r="AR50" s="727" t="str">
        <f>IF(AR49="","",VLOOKUP(AR49,'シフト記号表（勤務時間帯）'!$C$6:$K$35,9,FALSE))</f>
        <v/>
      </c>
      <c r="AS50" s="727" t="str">
        <f>IF(AS49="","",VLOOKUP(AS49,'シフト記号表（勤務時間帯）'!$C$6:$K$35,9,FALSE))</f>
        <v/>
      </c>
      <c r="AT50" s="742" t="str">
        <f>IF(AT49="","",VLOOKUP(AT49,'シフト記号表（勤務時間帯）'!$C$6:$K$35,9,FALSE))</f>
        <v/>
      </c>
      <c r="AU50" s="712" t="str">
        <f>IF(AU49="","",VLOOKUP(AU49,'シフト記号表（勤務時間帯）'!$C$6:$K$35,9,FALSE))</f>
        <v/>
      </c>
      <c r="AV50" s="727" t="str">
        <f>IF(AV49="","",VLOOKUP(AV49,'シフト記号表（勤務時間帯）'!$C$6:$K$35,9,FALSE))</f>
        <v/>
      </c>
      <c r="AW50" s="727" t="str">
        <f>IF(AW49="","",VLOOKUP(AW49,'シフト記号表（勤務時間帯）'!$C$6:$K$35,9,FALSE))</f>
        <v/>
      </c>
      <c r="AX50" s="798">
        <f>IF($BB$3="４週",SUM(S50:AT50),IF($BB$3="暦月",SUM(S50:AW50),""))</f>
        <v>0</v>
      </c>
      <c r="AY50" s="812"/>
      <c r="AZ50" s="825">
        <f>IF($BB$3="４週",AX50/4,IF($BB$3="暦月",参考様式６!AX50/(参考様式６!$BB$8/7),""))</f>
        <v>0</v>
      </c>
      <c r="BA50" s="835"/>
      <c r="BB50" s="849"/>
      <c r="BC50" s="865"/>
      <c r="BD50" s="865"/>
      <c r="BE50" s="865"/>
      <c r="BF50" s="879"/>
    </row>
    <row r="51" spans="2:58" ht="20.25" customHeight="1">
      <c r="B51" s="558"/>
      <c r="C51" s="578"/>
      <c r="D51" s="597"/>
      <c r="E51" s="607"/>
      <c r="F51" s="610">
        <f>C49</f>
        <v>0</v>
      </c>
      <c r="G51" s="623"/>
      <c r="H51" s="634"/>
      <c r="I51" s="643"/>
      <c r="J51" s="643"/>
      <c r="K51" s="648"/>
      <c r="L51" s="657"/>
      <c r="M51" s="665"/>
      <c r="N51" s="665"/>
      <c r="O51" s="673"/>
      <c r="P51" s="680" t="s">
        <v>458</v>
      </c>
      <c r="Q51" s="689"/>
      <c r="R51" s="697"/>
      <c r="S51" s="713" t="str">
        <f>IF(S49="","",VLOOKUP(S49,'シフト記号表（勤務時間帯）'!$C$6:$U$35,19,FALSE))</f>
        <v/>
      </c>
      <c r="T51" s="728" t="str">
        <f>IF(T49="","",VLOOKUP(T49,'シフト記号表（勤務時間帯）'!$C$6:$U$35,19,FALSE))</f>
        <v/>
      </c>
      <c r="U51" s="728" t="str">
        <f>IF(U49="","",VLOOKUP(U49,'シフト記号表（勤務時間帯）'!$C$6:$U$35,19,FALSE))</f>
        <v/>
      </c>
      <c r="V51" s="728" t="str">
        <f>IF(V49="","",VLOOKUP(V49,'シフト記号表（勤務時間帯）'!$C$6:$U$35,19,FALSE))</f>
        <v/>
      </c>
      <c r="W51" s="728" t="str">
        <f>IF(W49="","",VLOOKUP(W49,'シフト記号表（勤務時間帯）'!$C$6:$U$35,19,FALSE))</f>
        <v/>
      </c>
      <c r="X51" s="728" t="str">
        <f>IF(X49="","",VLOOKUP(X49,'シフト記号表（勤務時間帯）'!$C$6:$U$35,19,FALSE))</f>
        <v/>
      </c>
      <c r="Y51" s="743" t="str">
        <f>IF(Y49="","",VLOOKUP(Y49,'シフト記号表（勤務時間帯）'!$C$6:$U$35,19,FALSE))</f>
        <v/>
      </c>
      <c r="Z51" s="713" t="str">
        <f>IF(Z49="","",VLOOKUP(Z49,'シフト記号表（勤務時間帯）'!$C$6:$U$35,19,FALSE))</f>
        <v/>
      </c>
      <c r="AA51" s="728" t="str">
        <f>IF(AA49="","",VLOOKUP(AA49,'シフト記号表（勤務時間帯）'!$C$6:$U$35,19,FALSE))</f>
        <v/>
      </c>
      <c r="AB51" s="728" t="str">
        <f>IF(AB49="","",VLOOKUP(AB49,'シフト記号表（勤務時間帯）'!$C$6:$U$35,19,FALSE))</f>
        <v/>
      </c>
      <c r="AC51" s="728" t="str">
        <f>IF(AC49="","",VLOOKUP(AC49,'シフト記号表（勤務時間帯）'!$C$6:$U$35,19,FALSE))</f>
        <v/>
      </c>
      <c r="AD51" s="728" t="str">
        <f>IF(AD49="","",VLOOKUP(AD49,'シフト記号表（勤務時間帯）'!$C$6:$U$35,19,FALSE))</f>
        <v/>
      </c>
      <c r="AE51" s="728" t="str">
        <f>IF(AE49="","",VLOOKUP(AE49,'シフト記号表（勤務時間帯）'!$C$6:$U$35,19,FALSE))</f>
        <v/>
      </c>
      <c r="AF51" s="743" t="str">
        <f>IF(AF49="","",VLOOKUP(AF49,'シフト記号表（勤務時間帯）'!$C$6:$U$35,19,FALSE))</f>
        <v/>
      </c>
      <c r="AG51" s="713" t="str">
        <f>IF(AG49="","",VLOOKUP(AG49,'シフト記号表（勤務時間帯）'!$C$6:$U$35,19,FALSE))</f>
        <v/>
      </c>
      <c r="AH51" s="728" t="str">
        <f>IF(AH49="","",VLOOKUP(AH49,'シフト記号表（勤務時間帯）'!$C$6:$U$35,19,FALSE))</f>
        <v/>
      </c>
      <c r="AI51" s="728" t="str">
        <f>IF(AI49="","",VLOOKUP(AI49,'シフト記号表（勤務時間帯）'!$C$6:$U$35,19,FALSE))</f>
        <v/>
      </c>
      <c r="AJ51" s="728" t="str">
        <f>IF(AJ49="","",VLOOKUP(AJ49,'シフト記号表（勤務時間帯）'!$C$6:$U$35,19,FALSE))</f>
        <v/>
      </c>
      <c r="AK51" s="728" t="str">
        <f>IF(AK49="","",VLOOKUP(AK49,'シフト記号表（勤務時間帯）'!$C$6:$U$35,19,FALSE))</f>
        <v/>
      </c>
      <c r="AL51" s="728" t="str">
        <f>IF(AL49="","",VLOOKUP(AL49,'シフト記号表（勤務時間帯）'!$C$6:$U$35,19,FALSE))</f>
        <v/>
      </c>
      <c r="AM51" s="743" t="str">
        <f>IF(AM49="","",VLOOKUP(AM49,'シフト記号表（勤務時間帯）'!$C$6:$U$35,19,FALSE))</f>
        <v/>
      </c>
      <c r="AN51" s="713" t="str">
        <f>IF(AN49="","",VLOOKUP(AN49,'シフト記号表（勤務時間帯）'!$C$6:$U$35,19,FALSE))</f>
        <v/>
      </c>
      <c r="AO51" s="728" t="str">
        <f>IF(AO49="","",VLOOKUP(AO49,'シフト記号表（勤務時間帯）'!$C$6:$U$35,19,FALSE))</f>
        <v/>
      </c>
      <c r="AP51" s="728" t="str">
        <f>IF(AP49="","",VLOOKUP(AP49,'シフト記号表（勤務時間帯）'!$C$6:$U$35,19,FALSE))</f>
        <v/>
      </c>
      <c r="AQ51" s="728" t="str">
        <f>IF(AQ49="","",VLOOKUP(AQ49,'シフト記号表（勤務時間帯）'!$C$6:$U$35,19,FALSE))</f>
        <v/>
      </c>
      <c r="AR51" s="728" t="str">
        <f>IF(AR49="","",VLOOKUP(AR49,'シフト記号表（勤務時間帯）'!$C$6:$U$35,19,FALSE))</f>
        <v/>
      </c>
      <c r="AS51" s="728" t="str">
        <f>IF(AS49="","",VLOOKUP(AS49,'シフト記号表（勤務時間帯）'!$C$6:$U$35,19,FALSE))</f>
        <v/>
      </c>
      <c r="AT51" s="743" t="str">
        <f>IF(AT49="","",VLOOKUP(AT49,'シフト記号表（勤務時間帯）'!$C$6:$U$35,19,FALSE))</f>
        <v/>
      </c>
      <c r="AU51" s="713" t="str">
        <f>IF(AU49="","",VLOOKUP(AU49,'シフト記号表（勤務時間帯）'!$C$6:$U$35,19,FALSE))</f>
        <v/>
      </c>
      <c r="AV51" s="728" t="str">
        <f>IF(AV49="","",VLOOKUP(AV49,'シフト記号表（勤務時間帯）'!$C$6:$U$35,19,FALSE))</f>
        <v/>
      </c>
      <c r="AW51" s="728" t="str">
        <f>IF(AW49="","",VLOOKUP(AW49,'シフト記号表（勤務時間帯）'!$C$6:$U$35,19,FALSE))</f>
        <v/>
      </c>
      <c r="AX51" s="799">
        <f>IF($BB$3="４週",SUM(S51:AT51),IF($BB$3="暦月",SUM(S51:AW51),""))</f>
        <v>0</v>
      </c>
      <c r="AY51" s="813"/>
      <c r="AZ51" s="826">
        <f>IF($BB$3="４週",AX51/4,IF($BB$3="暦月",参考様式６!AX51/(参考様式６!$BB$8/7),""))</f>
        <v>0</v>
      </c>
      <c r="BA51" s="836"/>
      <c r="BB51" s="850"/>
      <c r="BC51" s="866"/>
      <c r="BD51" s="866"/>
      <c r="BE51" s="866"/>
      <c r="BF51" s="880"/>
    </row>
    <row r="52" spans="2:58" ht="20.25" customHeight="1">
      <c r="B52" s="558">
        <f>B49+1</f>
        <v>11</v>
      </c>
      <c r="C52" s="576"/>
      <c r="D52" s="595"/>
      <c r="E52" s="605"/>
      <c r="F52" s="612"/>
      <c r="G52" s="612"/>
      <c r="H52" s="635"/>
      <c r="I52" s="643"/>
      <c r="J52" s="643"/>
      <c r="K52" s="648"/>
      <c r="L52" s="656"/>
      <c r="M52" s="664"/>
      <c r="N52" s="664"/>
      <c r="O52" s="672"/>
      <c r="P52" s="681" t="s">
        <v>260</v>
      </c>
      <c r="Q52" s="690"/>
      <c r="R52" s="698"/>
      <c r="S52" s="711"/>
      <c r="T52" s="726"/>
      <c r="U52" s="726"/>
      <c r="V52" s="726"/>
      <c r="W52" s="726"/>
      <c r="X52" s="726"/>
      <c r="Y52" s="741"/>
      <c r="Z52" s="711"/>
      <c r="AA52" s="726"/>
      <c r="AB52" s="726"/>
      <c r="AC52" s="726"/>
      <c r="AD52" s="726"/>
      <c r="AE52" s="726"/>
      <c r="AF52" s="741"/>
      <c r="AG52" s="711"/>
      <c r="AH52" s="726"/>
      <c r="AI52" s="726"/>
      <c r="AJ52" s="726"/>
      <c r="AK52" s="726"/>
      <c r="AL52" s="726"/>
      <c r="AM52" s="741"/>
      <c r="AN52" s="711"/>
      <c r="AO52" s="726"/>
      <c r="AP52" s="726"/>
      <c r="AQ52" s="726"/>
      <c r="AR52" s="726"/>
      <c r="AS52" s="726"/>
      <c r="AT52" s="741"/>
      <c r="AU52" s="711"/>
      <c r="AV52" s="726"/>
      <c r="AW52" s="726"/>
      <c r="AX52" s="800"/>
      <c r="AY52" s="814"/>
      <c r="AZ52" s="827"/>
      <c r="BA52" s="837"/>
      <c r="BB52" s="851"/>
      <c r="BC52" s="867"/>
      <c r="BD52" s="867"/>
      <c r="BE52" s="867"/>
      <c r="BF52" s="881"/>
    </row>
    <row r="53" spans="2:58" ht="20.25" customHeight="1">
      <c r="B53" s="558"/>
      <c r="C53" s="577"/>
      <c r="D53" s="596"/>
      <c r="E53" s="606"/>
      <c r="F53" s="610"/>
      <c r="G53" s="622"/>
      <c r="H53" s="634"/>
      <c r="I53" s="643"/>
      <c r="J53" s="643"/>
      <c r="K53" s="648"/>
      <c r="L53" s="655"/>
      <c r="M53" s="663"/>
      <c r="N53" s="663"/>
      <c r="O53" s="671"/>
      <c r="P53" s="679" t="s">
        <v>404</v>
      </c>
      <c r="Q53" s="688"/>
      <c r="R53" s="696"/>
      <c r="S53" s="712" t="str">
        <f>IF(S52="","",VLOOKUP(S52,'シフト記号表（勤務時間帯）'!$C$6:$K$35,9,FALSE))</f>
        <v/>
      </c>
      <c r="T53" s="727" t="str">
        <f>IF(T52="","",VLOOKUP(T52,'シフト記号表（勤務時間帯）'!$C$6:$K$35,9,FALSE))</f>
        <v/>
      </c>
      <c r="U53" s="727" t="str">
        <f>IF(U52="","",VLOOKUP(U52,'シフト記号表（勤務時間帯）'!$C$6:$K$35,9,FALSE))</f>
        <v/>
      </c>
      <c r="V53" s="727" t="str">
        <f>IF(V52="","",VLOOKUP(V52,'シフト記号表（勤務時間帯）'!$C$6:$K$35,9,FALSE))</f>
        <v/>
      </c>
      <c r="W53" s="727" t="str">
        <f>IF(W52="","",VLOOKUP(W52,'シフト記号表（勤務時間帯）'!$C$6:$K$35,9,FALSE))</f>
        <v/>
      </c>
      <c r="X53" s="727" t="str">
        <f>IF(X52="","",VLOOKUP(X52,'シフト記号表（勤務時間帯）'!$C$6:$K$35,9,FALSE))</f>
        <v/>
      </c>
      <c r="Y53" s="742" t="str">
        <f>IF(Y52="","",VLOOKUP(Y52,'シフト記号表（勤務時間帯）'!$C$6:$K$35,9,FALSE))</f>
        <v/>
      </c>
      <c r="Z53" s="712" t="str">
        <f>IF(Z52="","",VLOOKUP(Z52,'シフト記号表（勤務時間帯）'!$C$6:$K$35,9,FALSE))</f>
        <v/>
      </c>
      <c r="AA53" s="727" t="str">
        <f>IF(AA52="","",VLOOKUP(AA52,'シフト記号表（勤務時間帯）'!$C$6:$K$35,9,FALSE))</f>
        <v/>
      </c>
      <c r="AB53" s="727" t="str">
        <f>IF(AB52="","",VLOOKUP(AB52,'シフト記号表（勤務時間帯）'!$C$6:$K$35,9,FALSE))</f>
        <v/>
      </c>
      <c r="AC53" s="727" t="str">
        <f>IF(AC52="","",VLOOKUP(AC52,'シフト記号表（勤務時間帯）'!$C$6:$K$35,9,FALSE))</f>
        <v/>
      </c>
      <c r="AD53" s="727" t="str">
        <f>IF(AD52="","",VLOOKUP(AD52,'シフト記号表（勤務時間帯）'!$C$6:$K$35,9,FALSE))</f>
        <v/>
      </c>
      <c r="AE53" s="727" t="str">
        <f>IF(AE52="","",VLOOKUP(AE52,'シフト記号表（勤務時間帯）'!$C$6:$K$35,9,FALSE))</f>
        <v/>
      </c>
      <c r="AF53" s="742" t="str">
        <f>IF(AF52="","",VLOOKUP(AF52,'シフト記号表（勤務時間帯）'!$C$6:$K$35,9,FALSE))</f>
        <v/>
      </c>
      <c r="AG53" s="712" t="str">
        <f>IF(AG52="","",VLOOKUP(AG52,'シフト記号表（勤務時間帯）'!$C$6:$K$35,9,FALSE))</f>
        <v/>
      </c>
      <c r="AH53" s="727" t="str">
        <f>IF(AH52="","",VLOOKUP(AH52,'シフト記号表（勤務時間帯）'!$C$6:$K$35,9,FALSE))</f>
        <v/>
      </c>
      <c r="AI53" s="727" t="str">
        <f>IF(AI52="","",VLOOKUP(AI52,'シフト記号表（勤務時間帯）'!$C$6:$K$35,9,FALSE))</f>
        <v/>
      </c>
      <c r="AJ53" s="727" t="str">
        <f>IF(AJ52="","",VLOOKUP(AJ52,'シフト記号表（勤務時間帯）'!$C$6:$K$35,9,FALSE))</f>
        <v/>
      </c>
      <c r="AK53" s="727" t="str">
        <f>IF(AK52="","",VLOOKUP(AK52,'シフト記号表（勤務時間帯）'!$C$6:$K$35,9,FALSE))</f>
        <v/>
      </c>
      <c r="AL53" s="727" t="str">
        <f>IF(AL52="","",VLOOKUP(AL52,'シフト記号表（勤務時間帯）'!$C$6:$K$35,9,FALSE))</f>
        <v/>
      </c>
      <c r="AM53" s="742" t="str">
        <f>IF(AM52="","",VLOOKUP(AM52,'シフト記号表（勤務時間帯）'!$C$6:$K$35,9,FALSE))</f>
        <v/>
      </c>
      <c r="AN53" s="712" t="str">
        <f>IF(AN52="","",VLOOKUP(AN52,'シフト記号表（勤務時間帯）'!$C$6:$K$35,9,FALSE))</f>
        <v/>
      </c>
      <c r="AO53" s="727" t="str">
        <f>IF(AO52="","",VLOOKUP(AO52,'シフト記号表（勤務時間帯）'!$C$6:$K$35,9,FALSE))</f>
        <v/>
      </c>
      <c r="AP53" s="727" t="str">
        <f>IF(AP52="","",VLOOKUP(AP52,'シフト記号表（勤務時間帯）'!$C$6:$K$35,9,FALSE))</f>
        <v/>
      </c>
      <c r="AQ53" s="727" t="str">
        <f>IF(AQ52="","",VLOOKUP(AQ52,'シフト記号表（勤務時間帯）'!$C$6:$K$35,9,FALSE))</f>
        <v/>
      </c>
      <c r="AR53" s="727" t="str">
        <f>IF(AR52="","",VLOOKUP(AR52,'シフト記号表（勤務時間帯）'!$C$6:$K$35,9,FALSE))</f>
        <v/>
      </c>
      <c r="AS53" s="727" t="str">
        <f>IF(AS52="","",VLOOKUP(AS52,'シフト記号表（勤務時間帯）'!$C$6:$K$35,9,FALSE))</f>
        <v/>
      </c>
      <c r="AT53" s="742" t="str">
        <f>IF(AT52="","",VLOOKUP(AT52,'シフト記号表（勤務時間帯）'!$C$6:$K$35,9,FALSE))</f>
        <v/>
      </c>
      <c r="AU53" s="712" t="str">
        <f>IF(AU52="","",VLOOKUP(AU52,'シフト記号表（勤務時間帯）'!$C$6:$K$35,9,FALSE))</f>
        <v/>
      </c>
      <c r="AV53" s="727" t="str">
        <f>IF(AV52="","",VLOOKUP(AV52,'シフト記号表（勤務時間帯）'!$C$6:$K$35,9,FALSE))</f>
        <v/>
      </c>
      <c r="AW53" s="727" t="str">
        <f>IF(AW52="","",VLOOKUP(AW52,'シフト記号表（勤務時間帯）'!$C$6:$K$35,9,FALSE))</f>
        <v/>
      </c>
      <c r="AX53" s="798">
        <f>IF($BB$3="４週",SUM(S53:AT53),IF($BB$3="暦月",SUM(S53:AW53),""))</f>
        <v>0</v>
      </c>
      <c r="AY53" s="812"/>
      <c r="AZ53" s="825">
        <f>IF($BB$3="４週",AX53/4,IF($BB$3="暦月",参考様式６!AX53/(参考様式６!$BB$8/7),""))</f>
        <v>0</v>
      </c>
      <c r="BA53" s="835"/>
      <c r="BB53" s="849"/>
      <c r="BC53" s="865"/>
      <c r="BD53" s="865"/>
      <c r="BE53" s="865"/>
      <c r="BF53" s="879"/>
    </row>
    <row r="54" spans="2:58" ht="20.25" customHeight="1">
      <c r="B54" s="558"/>
      <c r="C54" s="578"/>
      <c r="D54" s="597"/>
      <c r="E54" s="607"/>
      <c r="F54" s="610">
        <f>C52</f>
        <v>0</v>
      </c>
      <c r="G54" s="623"/>
      <c r="H54" s="634"/>
      <c r="I54" s="643"/>
      <c r="J54" s="643"/>
      <c r="K54" s="648"/>
      <c r="L54" s="657"/>
      <c r="M54" s="665"/>
      <c r="N54" s="665"/>
      <c r="O54" s="673"/>
      <c r="P54" s="680" t="s">
        <v>458</v>
      </c>
      <c r="Q54" s="689"/>
      <c r="R54" s="697"/>
      <c r="S54" s="713" t="str">
        <f>IF(S52="","",VLOOKUP(S52,'シフト記号表（勤務時間帯）'!$C$6:$U$35,19,FALSE))</f>
        <v/>
      </c>
      <c r="T54" s="728" t="str">
        <f>IF(T52="","",VLOOKUP(T52,'シフト記号表（勤務時間帯）'!$C$6:$U$35,19,FALSE))</f>
        <v/>
      </c>
      <c r="U54" s="728" t="str">
        <f>IF(U52="","",VLOOKUP(U52,'シフト記号表（勤務時間帯）'!$C$6:$U$35,19,FALSE))</f>
        <v/>
      </c>
      <c r="V54" s="728" t="str">
        <f>IF(V52="","",VLOOKUP(V52,'シフト記号表（勤務時間帯）'!$C$6:$U$35,19,FALSE))</f>
        <v/>
      </c>
      <c r="W54" s="728" t="str">
        <f>IF(W52="","",VLOOKUP(W52,'シフト記号表（勤務時間帯）'!$C$6:$U$35,19,FALSE))</f>
        <v/>
      </c>
      <c r="X54" s="728" t="str">
        <f>IF(X52="","",VLOOKUP(X52,'シフト記号表（勤務時間帯）'!$C$6:$U$35,19,FALSE))</f>
        <v/>
      </c>
      <c r="Y54" s="743" t="str">
        <f>IF(Y52="","",VLOOKUP(Y52,'シフト記号表（勤務時間帯）'!$C$6:$U$35,19,FALSE))</f>
        <v/>
      </c>
      <c r="Z54" s="713" t="str">
        <f>IF(Z52="","",VLOOKUP(Z52,'シフト記号表（勤務時間帯）'!$C$6:$U$35,19,FALSE))</f>
        <v/>
      </c>
      <c r="AA54" s="728" t="str">
        <f>IF(AA52="","",VLOOKUP(AA52,'シフト記号表（勤務時間帯）'!$C$6:$U$35,19,FALSE))</f>
        <v/>
      </c>
      <c r="AB54" s="728" t="str">
        <f>IF(AB52="","",VLOOKUP(AB52,'シフト記号表（勤務時間帯）'!$C$6:$U$35,19,FALSE))</f>
        <v/>
      </c>
      <c r="AC54" s="728" t="str">
        <f>IF(AC52="","",VLOOKUP(AC52,'シフト記号表（勤務時間帯）'!$C$6:$U$35,19,FALSE))</f>
        <v/>
      </c>
      <c r="AD54" s="728" t="str">
        <f>IF(AD52="","",VLOOKUP(AD52,'シフト記号表（勤務時間帯）'!$C$6:$U$35,19,FALSE))</f>
        <v/>
      </c>
      <c r="AE54" s="728" t="str">
        <f>IF(AE52="","",VLOOKUP(AE52,'シフト記号表（勤務時間帯）'!$C$6:$U$35,19,FALSE))</f>
        <v/>
      </c>
      <c r="AF54" s="743" t="str">
        <f>IF(AF52="","",VLOOKUP(AF52,'シフト記号表（勤務時間帯）'!$C$6:$U$35,19,FALSE))</f>
        <v/>
      </c>
      <c r="AG54" s="713" t="str">
        <f>IF(AG52="","",VLOOKUP(AG52,'シフト記号表（勤務時間帯）'!$C$6:$U$35,19,FALSE))</f>
        <v/>
      </c>
      <c r="AH54" s="728" t="str">
        <f>IF(AH52="","",VLOOKUP(AH52,'シフト記号表（勤務時間帯）'!$C$6:$U$35,19,FALSE))</f>
        <v/>
      </c>
      <c r="AI54" s="728" t="str">
        <f>IF(AI52="","",VLOOKUP(AI52,'シフト記号表（勤務時間帯）'!$C$6:$U$35,19,FALSE))</f>
        <v/>
      </c>
      <c r="AJ54" s="728" t="str">
        <f>IF(AJ52="","",VLOOKUP(AJ52,'シフト記号表（勤務時間帯）'!$C$6:$U$35,19,FALSE))</f>
        <v/>
      </c>
      <c r="AK54" s="728" t="str">
        <f>IF(AK52="","",VLOOKUP(AK52,'シフト記号表（勤務時間帯）'!$C$6:$U$35,19,FALSE))</f>
        <v/>
      </c>
      <c r="AL54" s="728" t="str">
        <f>IF(AL52="","",VLOOKUP(AL52,'シフト記号表（勤務時間帯）'!$C$6:$U$35,19,FALSE))</f>
        <v/>
      </c>
      <c r="AM54" s="743" t="str">
        <f>IF(AM52="","",VLOOKUP(AM52,'シフト記号表（勤務時間帯）'!$C$6:$U$35,19,FALSE))</f>
        <v/>
      </c>
      <c r="AN54" s="713" t="str">
        <f>IF(AN52="","",VLOOKUP(AN52,'シフト記号表（勤務時間帯）'!$C$6:$U$35,19,FALSE))</f>
        <v/>
      </c>
      <c r="AO54" s="728" t="str">
        <f>IF(AO52="","",VLOOKUP(AO52,'シフト記号表（勤務時間帯）'!$C$6:$U$35,19,FALSE))</f>
        <v/>
      </c>
      <c r="AP54" s="728" t="str">
        <f>IF(AP52="","",VLOOKUP(AP52,'シフト記号表（勤務時間帯）'!$C$6:$U$35,19,FALSE))</f>
        <v/>
      </c>
      <c r="AQ54" s="728" t="str">
        <f>IF(AQ52="","",VLOOKUP(AQ52,'シフト記号表（勤務時間帯）'!$C$6:$U$35,19,FALSE))</f>
        <v/>
      </c>
      <c r="AR54" s="728" t="str">
        <f>IF(AR52="","",VLOOKUP(AR52,'シフト記号表（勤務時間帯）'!$C$6:$U$35,19,FALSE))</f>
        <v/>
      </c>
      <c r="AS54" s="728" t="str">
        <f>IF(AS52="","",VLOOKUP(AS52,'シフト記号表（勤務時間帯）'!$C$6:$U$35,19,FALSE))</f>
        <v/>
      </c>
      <c r="AT54" s="743" t="str">
        <f>IF(AT52="","",VLOOKUP(AT52,'シフト記号表（勤務時間帯）'!$C$6:$U$35,19,FALSE))</f>
        <v/>
      </c>
      <c r="AU54" s="713" t="str">
        <f>IF(AU52="","",VLOOKUP(AU52,'シフト記号表（勤務時間帯）'!$C$6:$U$35,19,FALSE))</f>
        <v/>
      </c>
      <c r="AV54" s="728" t="str">
        <f>IF(AV52="","",VLOOKUP(AV52,'シフト記号表（勤務時間帯）'!$C$6:$U$35,19,FALSE))</f>
        <v/>
      </c>
      <c r="AW54" s="728" t="str">
        <f>IF(AW52="","",VLOOKUP(AW52,'シフト記号表（勤務時間帯）'!$C$6:$U$35,19,FALSE))</f>
        <v/>
      </c>
      <c r="AX54" s="799">
        <f>IF($BB$3="４週",SUM(S54:AT54),IF($BB$3="暦月",SUM(S54:AW54),""))</f>
        <v>0</v>
      </c>
      <c r="AY54" s="813"/>
      <c r="AZ54" s="826">
        <f>IF($BB$3="４週",AX54/4,IF($BB$3="暦月",参考様式６!AX54/(参考様式６!$BB$8/7),""))</f>
        <v>0</v>
      </c>
      <c r="BA54" s="836"/>
      <c r="BB54" s="850"/>
      <c r="BC54" s="866"/>
      <c r="BD54" s="866"/>
      <c r="BE54" s="866"/>
      <c r="BF54" s="880"/>
    </row>
    <row r="55" spans="2:58" ht="20.25" customHeight="1">
      <c r="B55" s="558">
        <f>B52+1</f>
        <v>12</v>
      </c>
      <c r="C55" s="576"/>
      <c r="D55" s="595"/>
      <c r="E55" s="605"/>
      <c r="F55" s="612"/>
      <c r="G55" s="612"/>
      <c r="H55" s="635"/>
      <c r="I55" s="643"/>
      <c r="J55" s="643"/>
      <c r="K55" s="648"/>
      <c r="L55" s="656"/>
      <c r="M55" s="664"/>
      <c r="N55" s="664"/>
      <c r="O55" s="672"/>
      <c r="P55" s="681" t="s">
        <v>260</v>
      </c>
      <c r="Q55" s="690"/>
      <c r="R55" s="698"/>
      <c r="S55" s="711"/>
      <c r="T55" s="726"/>
      <c r="U55" s="726"/>
      <c r="V55" s="726"/>
      <c r="W55" s="726"/>
      <c r="X55" s="726"/>
      <c r="Y55" s="741"/>
      <c r="Z55" s="711"/>
      <c r="AA55" s="726"/>
      <c r="AB55" s="726"/>
      <c r="AC55" s="726"/>
      <c r="AD55" s="726"/>
      <c r="AE55" s="726"/>
      <c r="AF55" s="741"/>
      <c r="AG55" s="711"/>
      <c r="AH55" s="726"/>
      <c r="AI55" s="726"/>
      <c r="AJ55" s="726"/>
      <c r="AK55" s="726"/>
      <c r="AL55" s="726"/>
      <c r="AM55" s="741"/>
      <c r="AN55" s="711"/>
      <c r="AO55" s="726"/>
      <c r="AP55" s="726"/>
      <c r="AQ55" s="726"/>
      <c r="AR55" s="726"/>
      <c r="AS55" s="726"/>
      <c r="AT55" s="741"/>
      <c r="AU55" s="711"/>
      <c r="AV55" s="726"/>
      <c r="AW55" s="726"/>
      <c r="AX55" s="800"/>
      <c r="AY55" s="814"/>
      <c r="AZ55" s="827"/>
      <c r="BA55" s="837"/>
      <c r="BB55" s="852"/>
      <c r="BC55" s="664"/>
      <c r="BD55" s="664"/>
      <c r="BE55" s="664"/>
      <c r="BF55" s="672"/>
    </row>
    <row r="56" spans="2:58" ht="20.25" customHeight="1">
      <c r="B56" s="558"/>
      <c r="C56" s="577"/>
      <c r="D56" s="596"/>
      <c r="E56" s="606"/>
      <c r="F56" s="610"/>
      <c r="G56" s="622"/>
      <c r="H56" s="634"/>
      <c r="I56" s="643"/>
      <c r="J56" s="643"/>
      <c r="K56" s="648"/>
      <c r="L56" s="655"/>
      <c r="M56" s="663"/>
      <c r="N56" s="663"/>
      <c r="O56" s="671"/>
      <c r="P56" s="679" t="s">
        <v>404</v>
      </c>
      <c r="Q56" s="688"/>
      <c r="R56" s="696"/>
      <c r="S56" s="712" t="str">
        <f>IF(S55="","",VLOOKUP(S55,'シフト記号表（勤務時間帯）'!$C$6:$K$35,9,FALSE))</f>
        <v/>
      </c>
      <c r="T56" s="727" t="str">
        <f>IF(T55="","",VLOOKUP(T55,'シフト記号表（勤務時間帯）'!$C$6:$K$35,9,FALSE))</f>
        <v/>
      </c>
      <c r="U56" s="727" t="str">
        <f>IF(U55="","",VLOOKUP(U55,'シフト記号表（勤務時間帯）'!$C$6:$K$35,9,FALSE))</f>
        <v/>
      </c>
      <c r="V56" s="727" t="str">
        <f>IF(V55="","",VLOOKUP(V55,'シフト記号表（勤務時間帯）'!$C$6:$K$35,9,FALSE))</f>
        <v/>
      </c>
      <c r="W56" s="727" t="str">
        <f>IF(W55="","",VLOOKUP(W55,'シフト記号表（勤務時間帯）'!$C$6:$K$35,9,FALSE))</f>
        <v/>
      </c>
      <c r="X56" s="727" t="str">
        <f>IF(X55="","",VLOOKUP(X55,'シフト記号表（勤務時間帯）'!$C$6:$K$35,9,FALSE))</f>
        <v/>
      </c>
      <c r="Y56" s="742" t="str">
        <f>IF(Y55="","",VLOOKUP(Y55,'シフト記号表（勤務時間帯）'!$C$6:$K$35,9,FALSE))</f>
        <v/>
      </c>
      <c r="Z56" s="712" t="str">
        <f>IF(Z55="","",VLOOKUP(Z55,'シフト記号表（勤務時間帯）'!$C$6:$K$35,9,FALSE))</f>
        <v/>
      </c>
      <c r="AA56" s="727" t="str">
        <f>IF(AA55="","",VLOOKUP(AA55,'シフト記号表（勤務時間帯）'!$C$6:$K$35,9,FALSE))</f>
        <v/>
      </c>
      <c r="AB56" s="727" t="str">
        <f>IF(AB55="","",VLOOKUP(AB55,'シフト記号表（勤務時間帯）'!$C$6:$K$35,9,FALSE))</f>
        <v/>
      </c>
      <c r="AC56" s="727" t="str">
        <f>IF(AC55="","",VLOOKUP(AC55,'シフト記号表（勤務時間帯）'!$C$6:$K$35,9,FALSE))</f>
        <v/>
      </c>
      <c r="AD56" s="727" t="str">
        <f>IF(AD55="","",VLOOKUP(AD55,'シフト記号表（勤務時間帯）'!$C$6:$K$35,9,FALSE))</f>
        <v/>
      </c>
      <c r="AE56" s="727" t="str">
        <f>IF(AE55="","",VLOOKUP(AE55,'シフト記号表（勤務時間帯）'!$C$6:$K$35,9,FALSE))</f>
        <v/>
      </c>
      <c r="AF56" s="742" t="str">
        <f>IF(AF55="","",VLOOKUP(AF55,'シフト記号表（勤務時間帯）'!$C$6:$K$35,9,FALSE))</f>
        <v/>
      </c>
      <c r="AG56" s="712" t="str">
        <f>IF(AG55="","",VLOOKUP(AG55,'シフト記号表（勤務時間帯）'!$C$6:$K$35,9,FALSE))</f>
        <v/>
      </c>
      <c r="AH56" s="727" t="str">
        <f>IF(AH55="","",VLOOKUP(AH55,'シフト記号表（勤務時間帯）'!$C$6:$K$35,9,FALSE))</f>
        <v/>
      </c>
      <c r="AI56" s="727" t="str">
        <f>IF(AI55="","",VLOOKUP(AI55,'シフト記号表（勤務時間帯）'!$C$6:$K$35,9,FALSE))</f>
        <v/>
      </c>
      <c r="AJ56" s="727" t="str">
        <f>IF(AJ55="","",VLOOKUP(AJ55,'シフト記号表（勤務時間帯）'!$C$6:$K$35,9,FALSE))</f>
        <v/>
      </c>
      <c r="AK56" s="727" t="str">
        <f>IF(AK55="","",VLOOKUP(AK55,'シフト記号表（勤務時間帯）'!$C$6:$K$35,9,FALSE))</f>
        <v/>
      </c>
      <c r="AL56" s="727" t="str">
        <f>IF(AL55="","",VLOOKUP(AL55,'シフト記号表（勤務時間帯）'!$C$6:$K$35,9,FALSE))</f>
        <v/>
      </c>
      <c r="AM56" s="742" t="str">
        <f>IF(AM55="","",VLOOKUP(AM55,'シフト記号表（勤務時間帯）'!$C$6:$K$35,9,FALSE))</f>
        <v/>
      </c>
      <c r="AN56" s="712" t="str">
        <f>IF(AN55="","",VLOOKUP(AN55,'シフト記号表（勤務時間帯）'!$C$6:$K$35,9,FALSE))</f>
        <v/>
      </c>
      <c r="AO56" s="727" t="str">
        <f>IF(AO55="","",VLOOKUP(AO55,'シフト記号表（勤務時間帯）'!$C$6:$K$35,9,FALSE))</f>
        <v/>
      </c>
      <c r="AP56" s="727" t="str">
        <f>IF(AP55="","",VLOOKUP(AP55,'シフト記号表（勤務時間帯）'!$C$6:$K$35,9,FALSE))</f>
        <v/>
      </c>
      <c r="AQ56" s="727" t="str">
        <f>IF(AQ55="","",VLOOKUP(AQ55,'シフト記号表（勤務時間帯）'!$C$6:$K$35,9,FALSE))</f>
        <v/>
      </c>
      <c r="AR56" s="727" t="str">
        <f>IF(AR55="","",VLOOKUP(AR55,'シフト記号表（勤務時間帯）'!$C$6:$K$35,9,FALSE))</f>
        <v/>
      </c>
      <c r="AS56" s="727" t="str">
        <f>IF(AS55="","",VLOOKUP(AS55,'シフト記号表（勤務時間帯）'!$C$6:$K$35,9,FALSE))</f>
        <v/>
      </c>
      <c r="AT56" s="742" t="str">
        <f>IF(AT55="","",VLOOKUP(AT55,'シフト記号表（勤務時間帯）'!$C$6:$K$35,9,FALSE))</f>
        <v/>
      </c>
      <c r="AU56" s="712" t="str">
        <f>IF(AU55="","",VLOOKUP(AU55,'シフト記号表（勤務時間帯）'!$C$6:$K$35,9,FALSE))</f>
        <v/>
      </c>
      <c r="AV56" s="727" t="str">
        <f>IF(AV55="","",VLOOKUP(AV55,'シフト記号表（勤務時間帯）'!$C$6:$K$35,9,FALSE))</f>
        <v/>
      </c>
      <c r="AW56" s="727" t="str">
        <f>IF(AW55="","",VLOOKUP(AW55,'シフト記号表（勤務時間帯）'!$C$6:$K$35,9,FALSE))</f>
        <v/>
      </c>
      <c r="AX56" s="798">
        <f>IF($BB$3="４週",SUM(S56:AT56),IF($BB$3="暦月",SUM(S56:AW56),""))</f>
        <v>0</v>
      </c>
      <c r="AY56" s="812"/>
      <c r="AZ56" s="825">
        <f>IF($BB$3="４週",AX56/4,IF($BB$3="暦月",参考様式６!AX56/(参考様式６!$BB$8/7),""))</f>
        <v>0</v>
      </c>
      <c r="BA56" s="835"/>
      <c r="BB56" s="853"/>
      <c r="BC56" s="663"/>
      <c r="BD56" s="663"/>
      <c r="BE56" s="663"/>
      <c r="BF56" s="671"/>
    </row>
    <row r="57" spans="2:58" ht="20.25" customHeight="1">
      <c r="B57" s="558"/>
      <c r="C57" s="578"/>
      <c r="D57" s="597"/>
      <c r="E57" s="607"/>
      <c r="F57" s="610">
        <f>C55</f>
        <v>0</v>
      </c>
      <c r="G57" s="623"/>
      <c r="H57" s="634"/>
      <c r="I57" s="643"/>
      <c r="J57" s="643"/>
      <c r="K57" s="648"/>
      <c r="L57" s="657"/>
      <c r="M57" s="665"/>
      <c r="N57" s="665"/>
      <c r="O57" s="673"/>
      <c r="P57" s="680" t="s">
        <v>458</v>
      </c>
      <c r="Q57" s="689"/>
      <c r="R57" s="697"/>
      <c r="S57" s="713" t="str">
        <f>IF(S55="","",VLOOKUP(S55,'シフト記号表（勤務時間帯）'!$C$6:$U$35,19,FALSE))</f>
        <v/>
      </c>
      <c r="T57" s="728" t="str">
        <f>IF(T55="","",VLOOKUP(T55,'シフト記号表（勤務時間帯）'!$C$6:$U$35,19,FALSE))</f>
        <v/>
      </c>
      <c r="U57" s="728" t="str">
        <f>IF(U55="","",VLOOKUP(U55,'シフト記号表（勤務時間帯）'!$C$6:$U$35,19,FALSE))</f>
        <v/>
      </c>
      <c r="V57" s="728" t="str">
        <f>IF(V55="","",VLOOKUP(V55,'シフト記号表（勤務時間帯）'!$C$6:$U$35,19,FALSE))</f>
        <v/>
      </c>
      <c r="W57" s="728" t="str">
        <f>IF(W55="","",VLOOKUP(W55,'シフト記号表（勤務時間帯）'!$C$6:$U$35,19,FALSE))</f>
        <v/>
      </c>
      <c r="X57" s="728" t="str">
        <f>IF(X55="","",VLOOKUP(X55,'シフト記号表（勤務時間帯）'!$C$6:$U$35,19,FALSE))</f>
        <v/>
      </c>
      <c r="Y57" s="743" t="str">
        <f>IF(Y55="","",VLOOKUP(Y55,'シフト記号表（勤務時間帯）'!$C$6:$U$35,19,FALSE))</f>
        <v/>
      </c>
      <c r="Z57" s="713" t="str">
        <f>IF(Z55="","",VLOOKUP(Z55,'シフト記号表（勤務時間帯）'!$C$6:$U$35,19,FALSE))</f>
        <v/>
      </c>
      <c r="AA57" s="728" t="str">
        <f>IF(AA55="","",VLOOKUP(AA55,'シフト記号表（勤務時間帯）'!$C$6:$U$35,19,FALSE))</f>
        <v/>
      </c>
      <c r="AB57" s="728" t="str">
        <f>IF(AB55="","",VLOOKUP(AB55,'シフト記号表（勤務時間帯）'!$C$6:$U$35,19,FALSE))</f>
        <v/>
      </c>
      <c r="AC57" s="728" t="str">
        <f>IF(AC55="","",VLOOKUP(AC55,'シフト記号表（勤務時間帯）'!$C$6:$U$35,19,FALSE))</f>
        <v/>
      </c>
      <c r="AD57" s="728" t="str">
        <f>IF(AD55="","",VLOOKUP(AD55,'シフト記号表（勤務時間帯）'!$C$6:$U$35,19,FALSE))</f>
        <v/>
      </c>
      <c r="AE57" s="728" t="str">
        <f>IF(AE55="","",VLOOKUP(AE55,'シフト記号表（勤務時間帯）'!$C$6:$U$35,19,FALSE))</f>
        <v/>
      </c>
      <c r="AF57" s="743" t="str">
        <f>IF(AF55="","",VLOOKUP(AF55,'シフト記号表（勤務時間帯）'!$C$6:$U$35,19,FALSE))</f>
        <v/>
      </c>
      <c r="AG57" s="713" t="str">
        <f>IF(AG55="","",VLOOKUP(AG55,'シフト記号表（勤務時間帯）'!$C$6:$U$35,19,FALSE))</f>
        <v/>
      </c>
      <c r="AH57" s="728" t="str">
        <f>IF(AH55="","",VLOOKUP(AH55,'シフト記号表（勤務時間帯）'!$C$6:$U$35,19,FALSE))</f>
        <v/>
      </c>
      <c r="AI57" s="728" t="str">
        <f>IF(AI55="","",VLOOKUP(AI55,'シフト記号表（勤務時間帯）'!$C$6:$U$35,19,FALSE))</f>
        <v/>
      </c>
      <c r="AJ57" s="728" t="str">
        <f>IF(AJ55="","",VLOOKUP(AJ55,'シフト記号表（勤務時間帯）'!$C$6:$U$35,19,FALSE))</f>
        <v/>
      </c>
      <c r="AK57" s="728" t="str">
        <f>IF(AK55="","",VLOOKUP(AK55,'シフト記号表（勤務時間帯）'!$C$6:$U$35,19,FALSE))</f>
        <v/>
      </c>
      <c r="AL57" s="728" t="str">
        <f>IF(AL55="","",VLOOKUP(AL55,'シフト記号表（勤務時間帯）'!$C$6:$U$35,19,FALSE))</f>
        <v/>
      </c>
      <c r="AM57" s="743" t="str">
        <f>IF(AM55="","",VLOOKUP(AM55,'シフト記号表（勤務時間帯）'!$C$6:$U$35,19,FALSE))</f>
        <v/>
      </c>
      <c r="AN57" s="713" t="str">
        <f>IF(AN55="","",VLOOKUP(AN55,'シフト記号表（勤務時間帯）'!$C$6:$U$35,19,FALSE))</f>
        <v/>
      </c>
      <c r="AO57" s="728" t="str">
        <f>IF(AO55="","",VLOOKUP(AO55,'シフト記号表（勤務時間帯）'!$C$6:$U$35,19,FALSE))</f>
        <v/>
      </c>
      <c r="AP57" s="728" t="str">
        <f>IF(AP55="","",VLOOKUP(AP55,'シフト記号表（勤務時間帯）'!$C$6:$U$35,19,FALSE))</f>
        <v/>
      </c>
      <c r="AQ57" s="728" t="str">
        <f>IF(AQ55="","",VLOOKUP(AQ55,'シフト記号表（勤務時間帯）'!$C$6:$U$35,19,FALSE))</f>
        <v/>
      </c>
      <c r="AR57" s="728" t="str">
        <f>IF(AR55="","",VLOOKUP(AR55,'シフト記号表（勤務時間帯）'!$C$6:$U$35,19,FALSE))</f>
        <v/>
      </c>
      <c r="AS57" s="728" t="str">
        <f>IF(AS55="","",VLOOKUP(AS55,'シフト記号表（勤務時間帯）'!$C$6:$U$35,19,FALSE))</f>
        <v/>
      </c>
      <c r="AT57" s="743" t="str">
        <f>IF(AT55="","",VLOOKUP(AT55,'シフト記号表（勤務時間帯）'!$C$6:$U$35,19,FALSE))</f>
        <v/>
      </c>
      <c r="AU57" s="713" t="str">
        <f>IF(AU55="","",VLOOKUP(AU55,'シフト記号表（勤務時間帯）'!$C$6:$U$35,19,FALSE))</f>
        <v/>
      </c>
      <c r="AV57" s="728" t="str">
        <f>IF(AV55="","",VLOOKUP(AV55,'シフト記号表（勤務時間帯）'!$C$6:$U$35,19,FALSE))</f>
        <v/>
      </c>
      <c r="AW57" s="728" t="str">
        <f>IF(AW55="","",VLOOKUP(AW55,'シフト記号表（勤務時間帯）'!$C$6:$U$35,19,FALSE))</f>
        <v/>
      </c>
      <c r="AX57" s="799">
        <f>IF($BB$3="４週",SUM(S57:AT57),IF($BB$3="暦月",SUM(S57:AW57),""))</f>
        <v>0</v>
      </c>
      <c r="AY57" s="813"/>
      <c r="AZ57" s="826">
        <f>IF($BB$3="４週",AX57/4,IF($BB$3="暦月",参考様式６!AX57/(参考様式６!$BB$8/7),""))</f>
        <v>0</v>
      </c>
      <c r="BA57" s="836"/>
      <c r="BB57" s="854"/>
      <c r="BC57" s="665"/>
      <c r="BD57" s="665"/>
      <c r="BE57" s="665"/>
      <c r="BF57" s="673"/>
    </row>
    <row r="58" spans="2:58" ht="20.25" customHeight="1">
      <c r="B58" s="558">
        <f>B55+1</f>
        <v>13</v>
      </c>
      <c r="C58" s="576"/>
      <c r="D58" s="595"/>
      <c r="E58" s="605"/>
      <c r="F58" s="612"/>
      <c r="G58" s="612"/>
      <c r="H58" s="635"/>
      <c r="I58" s="643"/>
      <c r="J58" s="643"/>
      <c r="K58" s="648"/>
      <c r="L58" s="656"/>
      <c r="M58" s="664"/>
      <c r="N58" s="664"/>
      <c r="O58" s="672"/>
      <c r="P58" s="681" t="s">
        <v>260</v>
      </c>
      <c r="Q58" s="690"/>
      <c r="R58" s="698"/>
      <c r="S58" s="711"/>
      <c r="T58" s="726"/>
      <c r="U58" s="726"/>
      <c r="V58" s="726"/>
      <c r="W58" s="726"/>
      <c r="X58" s="726"/>
      <c r="Y58" s="741"/>
      <c r="Z58" s="711"/>
      <c r="AA58" s="726"/>
      <c r="AB58" s="726"/>
      <c r="AC58" s="726"/>
      <c r="AD58" s="726"/>
      <c r="AE58" s="726"/>
      <c r="AF58" s="741"/>
      <c r="AG58" s="711"/>
      <c r="AH58" s="726"/>
      <c r="AI58" s="726"/>
      <c r="AJ58" s="726"/>
      <c r="AK58" s="726"/>
      <c r="AL58" s="726"/>
      <c r="AM58" s="741"/>
      <c r="AN58" s="711"/>
      <c r="AO58" s="726"/>
      <c r="AP58" s="726"/>
      <c r="AQ58" s="726"/>
      <c r="AR58" s="726"/>
      <c r="AS58" s="726"/>
      <c r="AT58" s="741"/>
      <c r="AU58" s="711"/>
      <c r="AV58" s="726"/>
      <c r="AW58" s="726"/>
      <c r="AX58" s="800"/>
      <c r="AY58" s="814"/>
      <c r="AZ58" s="827"/>
      <c r="BA58" s="837"/>
      <c r="BB58" s="852"/>
      <c r="BC58" s="664"/>
      <c r="BD58" s="664"/>
      <c r="BE58" s="664"/>
      <c r="BF58" s="672"/>
    </row>
    <row r="59" spans="2:58" ht="20.25" customHeight="1">
      <c r="B59" s="558"/>
      <c r="C59" s="577"/>
      <c r="D59" s="596"/>
      <c r="E59" s="606"/>
      <c r="F59" s="610"/>
      <c r="G59" s="622"/>
      <c r="H59" s="634"/>
      <c r="I59" s="643"/>
      <c r="J59" s="643"/>
      <c r="K59" s="648"/>
      <c r="L59" s="655"/>
      <c r="M59" s="663"/>
      <c r="N59" s="663"/>
      <c r="O59" s="671"/>
      <c r="P59" s="679" t="s">
        <v>404</v>
      </c>
      <c r="Q59" s="688"/>
      <c r="R59" s="696"/>
      <c r="S59" s="712" t="str">
        <f>IF(S58="","",VLOOKUP(S58,'シフト記号表（勤務時間帯）'!$C$6:$K$35,9,FALSE))</f>
        <v/>
      </c>
      <c r="T59" s="727" t="str">
        <f>IF(T58="","",VLOOKUP(T58,'シフト記号表（勤務時間帯）'!$C$6:$K$35,9,FALSE))</f>
        <v/>
      </c>
      <c r="U59" s="727" t="str">
        <f>IF(U58="","",VLOOKUP(U58,'シフト記号表（勤務時間帯）'!$C$6:$K$35,9,FALSE))</f>
        <v/>
      </c>
      <c r="V59" s="727" t="str">
        <f>IF(V58="","",VLOOKUP(V58,'シフト記号表（勤務時間帯）'!$C$6:$K$35,9,FALSE))</f>
        <v/>
      </c>
      <c r="W59" s="727" t="str">
        <f>IF(W58="","",VLOOKUP(W58,'シフト記号表（勤務時間帯）'!$C$6:$K$35,9,FALSE))</f>
        <v/>
      </c>
      <c r="X59" s="727" t="str">
        <f>IF(X58="","",VLOOKUP(X58,'シフト記号表（勤務時間帯）'!$C$6:$K$35,9,FALSE))</f>
        <v/>
      </c>
      <c r="Y59" s="742" t="str">
        <f>IF(Y58="","",VLOOKUP(Y58,'シフト記号表（勤務時間帯）'!$C$6:$K$35,9,FALSE))</f>
        <v/>
      </c>
      <c r="Z59" s="712" t="str">
        <f>IF(Z58="","",VLOOKUP(Z58,'シフト記号表（勤務時間帯）'!$C$6:$K$35,9,FALSE))</f>
        <v/>
      </c>
      <c r="AA59" s="727" t="str">
        <f>IF(AA58="","",VLOOKUP(AA58,'シフト記号表（勤務時間帯）'!$C$6:$K$35,9,FALSE))</f>
        <v/>
      </c>
      <c r="AB59" s="727" t="str">
        <f>IF(AB58="","",VLOOKUP(AB58,'シフト記号表（勤務時間帯）'!$C$6:$K$35,9,FALSE))</f>
        <v/>
      </c>
      <c r="AC59" s="727" t="str">
        <f>IF(AC58="","",VLOOKUP(AC58,'シフト記号表（勤務時間帯）'!$C$6:$K$35,9,FALSE))</f>
        <v/>
      </c>
      <c r="AD59" s="727" t="str">
        <f>IF(AD58="","",VLOOKUP(AD58,'シフト記号表（勤務時間帯）'!$C$6:$K$35,9,FALSE))</f>
        <v/>
      </c>
      <c r="AE59" s="727" t="str">
        <f>IF(AE58="","",VLOOKUP(AE58,'シフト記号表（勤務時間帯）'!$C$6:$K$35,9,FALSE))</f>
        <v/>
      </c>
      <c r="AF59" s="742" t="str">
        <f>IF(AF58="","",VLOOKUP(AF58,'シフト記号表（勤務時間帯）'!$C$6:$K$35,9,FALSE))</f>
        <v/>
      </c>
      <c r="AG59" s="712" t="str">
        <f>IF(AG58="","",VLOOKUP(AG58,'シフト記号表（勤務時間帯）'!$C$6:$K$35,9,FALSE))</f>
        <v/>
      </c>
      <c r="AH59" s="727" t="str">
        <f>IF(AH58="","",VLOOKUP(AH58,'シフト記号表（勤務時間帯）'!$C$6:$K$35,9,FALSE))</f>
        <v/>
      </c>
      <c r="AI59" s="727" t="str">
        <f>IF(AI58="","",VLOOKUP(AI58,'シフト記号表（勤務時間帯）'!$C$6:$K$35,9,FALSE))</f>
        <v/>
      </c>
      <c r="AJ59" s="727" t="str">
        <f>IF(AJ58="","",VLOOKUP(AJ58,'シフト記号表（勤務時間帯）'!$C$6:$K$35,9,FALSE))</f>
        <v/>
      </c>
      <c r="AK59" s="727" t="str">
        <f>IF(AK58="","",VLOOKUP(AK58,'シフト記号表（勤務時間帯）'!$C$6:$K$35,9,FALSE))</f>
        <v/>
      </c>
      <c r="AL59" s="727" t="str">
        <f>IF(AL58="","",VLOOKUP(AL58,'シフト記号表（勤務時間帯）'!$C$6:$K$35,9,FALSE))</f>
        <v/>
      </c>
      <c r="AM59" s="742" t="str">
        <f>IF(AM58="","",VLOOKUP(AM58,'シフト記号表（勤務時間帯）'!$C$6:$K$35,9,FALSE))</f>
        <v/>
      </c>
      <c r="AN59" s="712" t="str">
        <f>IF(AN58="","",VLOOKUP(AN58,'シフト記号表（勤務時間帯）'!$C$6:$K$35,9,FALSE))</f>
        <v/>
      </c>
      <c r="AO59" s="727" t="str">
        <f>IF(AO58="","",VLOOKUP(AO58,'シフト記号表（勤務時間帯）'!$C$6:$K$35,9,FALSE))</f>
        <v/>
      </c>
      <c r="AP59" s="727" t="str">
        <f>IF(AP58="","",VLOOKUP(AP58,'シフト記号表（勤務時間帯）'!$C$6:$K$35,9,FALSE))</f>
        <v/>
      </c>
      <c r="AQ59" s="727" t="str">
        <f>IF(AQ58="","",VLOOKUP(AQ58,'シフト記号表（勤務時間帯）'!$C$6:$K$35,9,FALSE))</f>
        <v/>
      </c>
      <c r="AR59" s="727" t="str">
        <f>IF(AR58="","",VLOOKUP(AR58,'シフト記号表（勤務時間帯）'!$C$6:$K$35,9,FALSE))</f>
        <v/>
      </c>
      <c r="AS59" s="727" t="str">
        <f>IF(AS58="","",VLOOKUP(AS58,'シフト記号表（勤務時間帯）'!$C$6:$K$35,9,FALSE))</f>
        <v/>
      </c>
      <c r="AT59" s="742" t="str">
        <f>IF(AT58="","",VLOOKUP(AT58,'シフト記号表（勤務時間帯）'!$C$6:$K$35,9,FALSE))</f>
        <v/>
      </c>
      <c r="AU59" s="712" t="str">
        <f>IF(AU58="","",VLOOKUP(AU58,'シフト記号表（勤務時間帯）'!$C$6:$K$35,9,FALSE))</f>
        <v/>
      </c>
      <c r="AV59" s="727" t="str">
        <f>IF(AV58="","",VLOOKUP(AV58,'シフト記号表（勤務時間帯）'!$C$6:$K$35,9,FALSE))</f>
        <v/>
      </c>
      <c r="AW59" s="727" t="str">
        <f>IF(AW58="","",VLOOKUP(AW58,'シフト記号表（勤務時間帯）'!$C$6:$K$35,9,FALSE))</f>
        <v/>
      </c>
      <c r="AX59" s="798">
        <f>IF($BB$3="４週",SUM(S59:AT59),IF($BB$3="暦月",SUM(S59:AW59),""))</f>
        <v>0</v>
      </c>
      <c r="AY59" s="812"/>
      <c r="AZ59" s="825">
        <f>IF($BB$3="４週",AX59/4,IF($BB$3="暦月",参考様式６!AX59/(参考様式６!$BB$8/7),""))</f>
        <v>0</v>
      </c>
      <c r="BA59" s="835"/>
      <c r="BB59" s="853"/>
      <c r="BC59" s="663"/>
      <c r="BD59" s="663"/>
      <c r="BE59" s="663"/>
      <c r="BF59" s="671"/>
    </row>
    <row r="60" spans="2:58" ht="20.25" customHeight="1">
      <c r="B60" s="559"/>
      <c r="C60" s="578"/>
      <c r="D60" s="597"/>
      <c r="E60" s="607"/>
      <c r="F60" s="613">
        <f>C58</f>
        <v>0</v>
      </c>
      <c r="G60" s="624"/>
      <c r="H60" s="636"/>
      <c r="I60" s="644"/>
      <c r="J60" s="644"/>
      <c r="K60" s="649"/>
      <c r="L60" s="658"/>
      <c r="M60" s="666"/>
      <c r="N60" s="666"/>
      <c r="O60" s="674"/>
      <c r="P60" s="682" t="s">
        <v>458</v>
      </c>
      <c r="Q60" s="691"/>
      <c r="R60" s="699"/>
      <c r="S60" s="713" t="str">
        <f>IF(S58="","",VLOOKUP(S58,'シフト記号表（勤務時間帯）'!$C$6:$U$35,19,FALSE))</f>
        <v/>
      </c>
      <c r="T60" s="728" t="str">
        <f>IF(T58="","",VLOOKUP(T58,'シフト記号表（勤務時間帯）'!$C$6:$U$35,19,FALSE))</f>
        <v/>
      </c>
      <c r="U60" s="728" t="str">
        <f>IF(U58="","",VLOOKUP(U58,'シフト記号表（勤務時間帯）'!$C$6:$U$35,19,FALSE))</f>
        <v/>
      </c>
      <c r="V60" s="728" t="str">
        <f>IF(V58="","",VLOOKUP(V58,'シフト記号表（勤務時間帯）'!$C$6:$U$35,19,FALSE))</f>
        <v/>
      </c>
      <c r="W60" s="728" t="str">
        <f>IF(W58="","",VLOOKUP(W58,'シフト記号表（勤務時間帯）'!$C$6:$U$35,19,FALSE))</f>
        <v/>
      </c>
      <c r="X60" s="728" t="str">
        <f>IF(X58="","",VLOOKUP(X58,'シフト記号表（勤務時間帯）'!$C$6:$U$35,19,FALSE))</f>
        <v/>
      </c>
      <c r="Y60" s="743" t="str">
        <f>IF(Y58="","",VLOOKUP(Y58,'シフト記号表（勤務時間帯）'!$C$6:$U$35,19,FALSE))</f>
        <v/>
      </c>
      <c r="Z60" s="713" t="str">
        <f>IF(Z58="","",VLOOKUP(Z58,'シフト記号表（勤務時間帯）'!$C$6:$U$35,19,FALSE))</f>
        <v/>
      </c>
      <c r="AA60" s="728" t="str">
        <f>IF(AA58="","",VLOOKUP(AA58,'シフト記号表（勤務時間帯）'!$C$6:$U$35,19,FALSE))</f>
        <v/>
      </c>
      <c r="AB60" s="728" t="str">
        <f>IF(AB58="","",VLOOKUP(AB58,'シフト記号表（勤務時間帯）'!$C$6:$U$35,19,FALSE))</f>
        <v/>
      </c>
      <c r="AC60" s="728" t="str">
        <f>IF(AC58="","",VLOOKUP(AC58,'シフト記号表（勤務時間帯）'!$C$6:$U$35,19,FALSE))</f>
        <v/>
      </c>
      <c r="AD60" s="728" t="str">
        <f>IF(AD58="","",VLOOKUP(AD58,'シフト記号表（勤務時間帯）'!$C$6:$U$35,19,FALSE))</f>
        <v/>
      </c>
      <c r="AE60" s="728" t="str">
        <f>IF(AE58="","",VLOOKUP(AE58,'シフト記号表（勤務時間帯）'!$C$6:$U$35,19,FALSE))</f>
        <v/>
      </c>
      <c r="AF60" s="743" t="str">
        <f>IF(AF58="","",VLOOKUP(AF58,'シフト記号表（勤務時間帯）'!$C$6:$U$35,19,FALSE))</f>
        <v/>
      </c>
      <c r="AG60" s="713" t="str">
        <f>IF(AG58="","",VLOOKUP(AG58,'シフト記号表（勤務時間帯）'!$C$6:$U$35,19,FALSE))</f>
        <v/>
      </c>
      <c r="AH60" s="728" t="str">
        <f>IF(AH58="","",VLOOKUP(AH58,'シフト記号表（勤務時間帯）'!$C$6:$U$35,19,FALSE))</f>
        <v/>
      </c>
      <c r="AI60" s="728" t="str">
        <f>IF(AI58="","",VLOOKUP(AI58,'シフト記号表（勤務時間帯）'!$C$6:$U$35,19,FALSE))</f>
        <v/>
      </c>
      <c r="AJ60" s="728" t="str">
        <f>IF(AJ58="","",VLOOKUP(AJ58,'シフト記号表（勤務時間帯）'!$C$6:$U$35,19,FALSE))</f>
        <v/>
      </c>
      <c r="AK60" s="728" t="str">
        <f>IF(AK58="","",VLOOKUP(AK58,'シフト記号表（勤務時間帯）'!$C$6:$U$35,19,FALSE))</f>
        <v/>
      </c>
      <c r="AL60" s="728" t="str">
        <f>IF(AL58="","",VLOOKUP(AL58,'シフト記号表（勤務時間帯）'!$C$6:$U$35,19,FALSE))</f>
        <v/>
      </c>
      <c r="AM60" s="743" t="str">
        <f>IF(AM58="","",VLOOKUP(AM58,'シフト記号表（勤務時間帯）'!$C$6:$U$35,19,FALSE))</f>
        <v/>
      </c>
      <c r="AN60" s="713" t="str">
        <f>IF(AN58="","",VLOOKUP(AN58,'シフト記号表（勤務時間帯）'!$C$6:$U$35,19,FALSE))</f>
        <v/>
      </c>
      <c r="AO60" s="728" t="str">
        <f>IF(AO58="","",VLOOKUP(AO58,'シフト記号表（勤務時間帯）'!$C$6:$U$35,19,FALSE))</f>
        <v/>
      </c>
      <c r="AP60" s="728" t="str">
        <f>IF(AP58="","",VLOOKUP(AP58,'シフト記号表（勤務時間帯）'!$C$6:$U$35,19,FALSE))</f>
        <v/>
      </c>
      <c r="AQ60" s="728" t="str">
        <f>IF(AQ58="","",VLOOKUP(AQ58,'シフト記号表（勤務時間帯）'!$C$6:$U$35,19,FALSE))</f>
        <v/>
      </c>
      <c r="AR60" s="728" t="str">
        <f>IF(AR58="","",VLOOKUP(AR58,'シフト記号表（勤務時間帯）'!$C$6:$U$35,19,FALSE))</f>
        <v/>
      </c>
      <c r="AS60" s="728" t="str">
        <f>IF(AS58="","",VLOOKUP(AS58,'シフト記号表（勤務時間帯）'!$C$6:$U$35,19,FALSE))</f>
        <v/>
      </c>
      <c r="AT60" s="743" t="str">
        <f>IF(AT58="","",VLOOKUP(AT58,'シフト記号表（勤務時間帯）'!$C$6:$U$35,19,FALSE))</f>
        <v/>
      </c>
      <c r="AU60" s="713" t="str">
        <f>IF(AU58="","",VLOOKUP(AU58,'シフト記号表（勤務時間帯）'!$C$6:$U$35,19,FALSE))</f>
        <v/>
      </c>
      <c r="AV60" s="728" t="str">
        <f>IF(AV58="","",VLOOKUP(AV58,'シフト記号表（勤務時間帯）'!$C$6:$U$35,19,FALSE))</f>
        <v/>
      </c>
      <c r="AW60" s="728" t="str">
        <f>IF(AW58="","",VLOOKUP(AW58,'シフト記号表（勤務時間帯）'!$C$6:$U$35,19,FALSE))</f>
        <v/>
      </c>
      <c r="AX60" s="799">
        <f>IF($BB$3="４週",SUM(S60:AT60),IF($BB$3="暦月",SUM(S60:AW60),""))</f>
        <v>0</v>
      </c>
      <c r="AY60" s="813"/>
      <c r="AZ60" s="826">
        <f>IF($BB$3="４週",AX60/4,IF($BB$3="暦月",参考様式６!AX60/(参考様式６!$BB$8/7),""))</f>
        <v>0</v>
      </c>
      <c r="BA60" s="836"/>
      <c r="BB60" s="855"/>
      <c r="BC60" s="666"/>
      <c r="BD60" s="666"/>
      <c r="BE60" s="666"/>
      <c r="BF60" s="674"/>
    </row>
    <row r="61" spans="2:58" s="520" customFormat="1" ht="6" customHeight="1">
      <c r="B61" s="560"/>
      <c r="C61" s="579"/>
      <c r="D61" s="579"/>
      <c r="E61" s="579"/>
      <c r="F61" s="614"/>
      <c r="G61" s="614"/>
      <c r="H61" s="637"/>
      <c r="I61" s="637"/>
      <c r="J61" s="637"/>
      <c r="K61" s="637"/>
      <c r="L61" s="614"/>
      <c r="M61" s="614"/>
      <c r="N61" s="614"/>
      <c r="O61" s="614"/>
      <c r="P61" s="683"/>
      <c r="Q61" s="683"/>
      <c r="R61" s="683"/>
      <c r="S61" s="637"/>
      <c r="T61" s="637"/>
      <c r="U61" s="637"/>
      <c r="V61" s="637"/>
      <c r="W61" s="637"/>
      <c r="X61" s="637"/>
      <c r="Y61" s="637"/>
      <c r="Z61" s="637"/>
      <c r="AA61" s="637"/>
      <c r="AB61" s="637"/>
      <c r="AC61" s="637"/>
      <c r="AD61" s="637"/>
      <c r="AE61" s="637"/>
      <c r="AF61" s="637"/>
      <c r="AG61" s="637"/>
      <c r="AH61" s="637"/>
      <c r="AI61" s="637"/>
      <c r="AJ61" s="637"/>
      <c r="AK61" s="637"/>
      <c r="AL61" s="637"/>
      <c r="AM61" s="637"/>
      <c r="AN61" s="637"/>
      <c r="AO61" s="637"/>
      <c r="AP61" s="637"/>
      <c r="AQ61" s="637"/>
      <c r="AR61" s="637"/>
      <c r="AS61" s="637"/>
      <c r="AT61" s="637"/>
      <c r="AU61" s="637"/>
      <c r="AV61" s="637"/>
      <c r="AW61" s="637"/>
      <c r="AX61" s="801"/>
      <c r="AY61" s="801"/>
      <c r="AZ61" s="801"/>
      <c r="BA61" s="801"/>
      <c r="BB61" s="614"/>
      <c r="BC61" s="614"/>
      <c r="BD61" s="614"/>
      <c r="BE61" s="614"/>
      <c r="BF61" s="882"/>
    </row>
    <row r="62" spans="2:58" ht="20.100000000000001" customHeight="1">
      <c r="B62" s="561"/>
      <c r="C62" s="580"/>
      <c r="D62" s="580"/>
      <c r="E62" s="580"/>
      <c r="F62" s="580"/>
      <c r="G62" s="625" t="s">
        <v>451</v>
      </c>
      <c r="H62" s="625"/>
      <c r="I62" s="625"/>
      <c r="J62" s="625"/>
      <c r="K62" s="625"/>
      <c r="L62" s="625"/>
      <c r="M62" s="625"/>
      <c r="N62" s="625"/>
      <c r="O62" s="625"/>
      <c r="P62" s="625"/>
      <c r="Q62" s="625"/>
      <c r="R62" s="700"/>
      <c r="S62" s="714" t="str">
        <f t="shared" ref="S62:AW62" si="1">IF(SUMIF($F$22:$F$60,"生活相談員",S22:S60)=0,"",SUMIF($F$22:$F$60,"生活相談員",S22:S60))</f>
        <v/>
      </c>
      <c r="T62" s="729" t="str">
        <f t="shared" si="1"/>
        <v/>
      </c>
      <c r="U62" s="729" t="str">
        <f t="shared" si="1"/>
        <v/>
      </c>
      <c r="V62" s="729" t="str">
        <f t="shared" si="1"/>
        <v/>
      </c>
      <c r="W62" s="729" t="str">
        <f t="shared" si="1"/>
        <v/>
      </c>
      <c r="X62" s="729" t="str">
        <f t="shared" si="1"/>
        <v/>
      </c>
      <c r="Y62" s="744" t="str">
        <f t="shared" si="1"/>
        <v/>
      </c>
      <c r="Z62" s="714" t="str">
        <f t="shared" si="1"/>
        <v/>
      </c>
      <c r="AA62" s="729" t="str">
        <f t="shared" si="1"/>
        <v/>
      </c>
      <c r="AB62" s="729" t="str">
        <f t="shared" si="1"/>
        <v/>
      </c>
      <c r="AC62" s="729" t="str">
        <f t="shared" si="1"/>
        <v/>
      </c>
      <c r="AD62" s="729" t="str">
        <f t="shared" si="1"/>
        <v/>
      </c>
      <c r="AE62" s="729" t="str">
        <f t="shared" si="1"/>
        <v/>
      </c>
      <c r="AF62" s="744" t="str">
        <f t="shared" si="1"/>
        <v/>
      </c>
      <c r="AG62" s="714" t="str">
        <f t="shared" si="1"/>
        <v/>
      </c>
      <c r="AH62" s="729" t="str">
        <f t="shared" si="1"/>
        <v/>
      </c>
      <c r="AI62" s="729" t="str">
        <f t="shared" si="1"/>
        <v/>
      </c>
      <c r="AJ62" s="729" t="str">
        <f t="shared" si="1"/>
        <v/>
      </c>
      <c r="AK62" s="729" t="str">
        <f t="shared" si="1"/>
        <v/>
      </c>
      <c r="AL62" s="729" t="str">
        <f t="shared" si="1"/>
        <v/>
      </c>
      <c r="AM62" s="744" t="str">
        <f t="shared" si="1"/>
        <v/>
      </c>
      <c r="AN62" s="714" t="str">
        <f t="shared" si="1"/>
        <v/>
      </c>
      <c r="AO62" s="729" t="str">
        <f t="shared" si="1"/>
        <v/>
      </c>
      <c r="AP62" s="729" t="str">
        <f t="shared" si="1"/>
        <v/>
      </c>
      <c r="AQ62" s="729" t="str">
        <f t="shared" si="1"/>
        <v/>
      </c>
      <c r="AR62" s="729" t="str">
        <f t="shared" si="1"/>
        <v/>
      </c>
      <c r="AS62" s="729" t="str">
        <f t="shared" si="1"/>
        <v/>
      </c>
      <c r="AT62" s="744" t="str">
        <f t="shared" si="1"/>
        <v/>
      </c>
      <c r="AU62" s="714" t="str">
        <f t="shared" si="1"/>
        <v/>
      </c>
      <c r="AV62" s="729" t="str">
        <f t="shared" si="1"/>
        <v/>
      </c>
      <c r="AW62" s="744" t="str">
        <f t="shared" si="1"/>
        <v/>
      </c>
      <c r="AX62" s="802" t="str">
        <f>IF(SUMIF($F$22:$F$60,"生活相談員",AX22:AY60)=0,"",SUMIF($F$22:$F$60,"生活相談員",AX22:AY60))</f>
        <v/>
      </c>
      <c r="AY62" s="815"/>
      <c r="AZ62" s="828" t="str">
        <f>IF(AX62="","",IF($BB$3="４週",AX62/4,IF($BB$3="暦月",AX62/(参考様式６!$BB$8/7),"")))</f>
        <v/>
      </c>
      <c r="BA62" s="838"/>
      <c r="BB62" s="856"/>
      <c r="BC62" s="868"/>
      <c r="BD62" s="868"/>
      <c r="BE62" s="868"/>
      <c r="BF62" s="883"/>
    </row>
    <row r="63" spans="2:58" ht="20.25" customHeight="1">
      <c r="B63" s="562"/>
      <c r="C63" s="581"/>
      <c r="D63" s="581"/>
      <c r="E63" s="581"/>
      <c r="F63" s="581"/>
      <c r="G63" s="626" t="s">
        <v>453</v>
      </c>
      <c r="H63" s="626"/>
      <c r="I63" s="626"/>
      <c r="J63" s="626"/>
      <c r="K63" s="626"/>
      <c r="L63" s="626"/>
      <c r="M63" s="626"/>
      <c r="N63" s="626"/>
      <c r="O63" s="626"/>
      <c r="P63" s="626"/>
      <c r="Q63" s="626"/>
      <c r="R63" s="701"/>
      <c r="S63" s="715" t="str">
        <f t="shared" ref="S63:AX63" si="2">IF(SUMIF($F$22:$F$60,"介護職員",S22:S60)=0,"",SUMIF($F$22:$F$60,"介護職員",S22:S60))</f>
        <v/>
      </c>
      <c r="T63" s="730" t="str">
        <f t="shared" si="2"/>
        <v/>
      </c>
      <c r="U63" s="730" t="str">
        <f t="shared" si="2"/>
        <v/>
      </c>
      <c r="V63" s="730" t="str">
        <f t="shared" si="2"/>
        <v/>
      </c>
      <c r="W63" s="730" t="str">
        <f t="shared" si="2"/>
        <v/>
      </c>
      <c r="X63" s="730" t="str">
        <f t="shared" si="2"/>
        <v/>
      </c>
      <c r="Y63" s="745" t="str">
        <f t="shared" si="2"/>
        <v/>
      </c>
      <c r="Z63" s="715" t="str">
        <f t="shared" si="2"/>
        <v/>
      </c>
      <c r="AA63" s="730" t="str">
        <f t="shared" si="2"/>
        <v/>
      </c>
      <c r="AB63" s="730" t="str">
        <f t="shared" si="2"/>
        <v/>
      </c>
      <c r="AC63" s="730" t="str">
        <f t="shared" si="2"/>
        <v/>
      </c>
      <c r="AD63" s="730" t="str">
        <f t="shared" si="2"/>
        <v/>
      </c>
      <c r="AE63" s="730" t="str">
        <f t="shared" si="2"/>
        <v/>
      </c>
      <c r="AF63" s="745" t="str">
        <f t="shared" si="2"/>
        <v/>
      </c>
      <c r="AG63" s="715" t="str">
        <f t="shared" si="2"/>
        <v/>
      </c>
      <c r="AH63" s="730" t="str">
        <f t="shared" si="2"/>
        <v/>
      </c>
      <c r="AI63" s="730" t="str">
        <f t="shared" si="2"/>
        <v/>
      </c>
      <c r="AJ63" s="730" t="str">
        <f t="shared" si="2"/>
        <v/>
      </c>
      <c r="AK63" s="730" t="str">
        <f t="shared" si="2"/>
        <v/>
      </c>
      <c r="AL63" s="730" t="str">
        <f t="shared" si="2"/>
        <v/>
      </c>
      <c r="AM63" s="745" t="str">
        <f t="shared" si="2"/>
        <v/>
      </c>
      <c r="AN63" s="715" t="str">
        <f t="shared" si="2"/>
        <v/>
      </c>
      <c r="AO63" s="730" t="str">
        <f t="shared" si="2"/>
        <v/>
      </c>
      <c r="AP63" s="730" t="str">
        <f t="shared" si="2"/>
        <v/>
      </c>
      <c r="AQ63" s="730" t="str">
        <f t="shared" si="2"/>
        <v/>
      </c>
      <c r="AR63" s="730" t="str">
        <f t="shared" si="2"/>
        <v/>
      </c>
      <c r="AS63" s="730" t="str">
        <f t="shared" si="2"/>
        <v/>
      </c>
      <c r="AT63" s="745" t="str">
        <f t="shared" si="2"/>
        <v/>
      </c>
      <c r="AU63" s="715" t="str">
        <f t="shared" si="2"/>
        <v/>
      </c>
      <c r="AV63" s="730" t="str">
        <f t="shared" si="2"/>
        <v/>
      </c>
      <c r="AW63" s="745" t="str">
        <f t="shared" si="2"/>
        <v/>
      </c>
      <c r="AX63" s="803" t="str">
        <f t="shared" si="2"/>
        <v/>
      </c>
      <c r="AY63" s="816"/>
      <c r="AZ63" s="829" t="str">
        <f>IF(AX63="","",IF($BB$3="４週",AX63/4,IF($BB$3="暦月",AX63/(参考様式６!$BB$8/7),"")))</f>
        <v/>
      </c>
      <c r="BA63" s="839"/>
      <c r="BB63" s="857"/>
      <c r="BC63" s="869"/>
      <c r="BD63" s="869"/>
      <c r="BE63" s="869"/>
      <c r="BF63" s="884"/>
    </row>
    <row r="64" spans="2:58" ht="20.25" customHeight="1">
      <c r="B64" s="562"/>
      <c r="C64" s="581"/>
      <c r="D64" s="581"/>
      <c r="E64" s="581"/>
      <c r="F64" s="581"/>
      <c r="G64" s="626" t="s">
        <v>454</v>
      </c>
      <c r="H64" s="626"/>
      <c r="I64" s="626"/>
      <c r="J64" s="626"/>
      <c r="K64" s="626"/>
      <c r="L64" s="626"/>
      <c r="M64" s="626"/>
      <c r="N64" s="626"/>
      <c r="O64" s="626"/>
      <c r="P64" s="626"/>
      <c r="Q64" s="626"/>
      <c r="R64" s="701"/>
      <c r="S64" s="716"/>
      <c r="T64" s="731"/>
      <c r="U64" s="731"/>
      <c r="V64" s="731"/>
      <c r="W64" s="731"/>
      <c r="X64" s="731"/>
      <c r="Y64" s="746"/>
      <c r="Z64" s="716"/>
      <c r="AA64" s="731"/>
      <c r="AB64" s="731"/>
      <c r="AC64" s="731"/>
      <c r="AD64" s="731"/>
      <c r="AE64" s="731"/>
      <c r="AF64" s="746"/>
      <c r="AG64" s="716"/>
      <c r="AH64" s="731"/>
      <c r="AI64" s="731"/>
      <c r="AJ64" s="731"/>
      <c r="AK64" s="731"/>
      <c r="AL64" s="731"/>
      <c r="AM64" s="746"/>
      <c r="AN64" s="716"/>
      <c r="AO64" s="731"/>
      <c r="AP64" s="731"/>
      <c r="AQ64" s="731"/>
      <c r="AR64" s="731"/>
      <c r="AS64" s="731"/>
      <c r="AT64" s="746"/>
      <c r="AU64" s="716"/>
      <c r="AV64" s="731"/>
      <c r="AW64" s="746"/>
      <c r="AX64" s="804"/>
      <c r="AY64" s="817"/>
      <c r="AZ64" s="817"/>
      <c r="BA64" s="840"/>
      <c r="BB64" s="857"/>
      <c r="BC64" s="869"/>
      <c r="BD64" s="869"/>
      <c r="BE64" s="869"/>
      <c r="BF64" s="884"/>
    </row>
    <row r="65" spans="1:73" ht="20.25" customHeight="1">
      <c r="B65" s="562"/>
      <c r="C65" s="581"/>
      <c r="D65" s="581"/>
      <c r="E65" s="581"/>
      <c r="F65" s="581"/>
      <c r="G65" s="626" t="s">
        <v>455</v>
      </c>
      <c r="H65" s="626"/>
      <c r="I65" s="626"/>
      <c r="J65" s="626"/>
      <c r="K65" s="626"/>
      <c r="L65" s="626"/>
      <c r="M65" s="626"/>
      <c r="N65" s="626"/>
      <c r="O65" s="626"/>
      <c r="P65" s="626"/>
      <c r="Q65" s="626"/>
      <c r="R65" s="701"/>
      <c r="S65" s="716"/>
      <c r="T65" s="731"/>
      <c r="U65" s="731"/>
      <c r="V65" s="731"/>
      <c r="W65" s="731"/>
      <c r="X65" s="731"/>
      <c r="Y65" s="746"/>
      <c r="Z65" s="716"/>
      <c r="AA65" s="731"/>
      <c r="AB65" s="731"/>
      <c r="AC65" s="731"/>
      <c r="AD65" s="731"/>
      <c r="AE65" s="731"/>
      <c r="AF65" s="746"/>
      <c r="AG65" s="716"/>
      <c r="AH65" s="731"/>
      <c r="AI65" s="731"/>
      <c r="AJ65" s="731"/>
      <c r="AK65" s="731"/>
      <c r="AL65" s="731"/>
      <c r="AM65" s="746"/>
      <c r="AN65" s="716"/>
      <c r="AO65" s="731"/>
      <c r="AP65" s="731"/>
      <c r="AQ65" s="731"/>
      <c r="AR65" s="731"/>
      <c r="AS65" s="731"/>
      <c r="AT65" s="746"/>
      <c r="AU65" s="716"/>
      <c r="AV65" s="731"/>
      <c r="AW65" s="746"/>
      <c r="AX65" s="805"/>
      <c r="AY65" s="818"/>
      <c r="AZ65" s="818"/>
      <c r="BA65" s="841"/>
      <c r="BB65" s="857"/>
      <c r="BC65" s="869"/>
      <c r="BD65" s="869"/>
      <c r="BE65" s="869"/>
      <c r="BF65" s="884"/>
    </row>
    <row r="66" spans="1:73" ht="20.25" customHeight="1">
      <c r="B66" s="563"/>
      <c r="C66" s="582"/>
      <c r="D66" s="582"/>
      <c r="E66" s="582"/>
      <c r="F66" s="582"/>
      <c r="G66" s="627" t="s">
        <v>456</v>
      </c>
      <c r="H66" s="627"/>
      <c r="I66" s="627"/>
      <c r="J66" s="627"/>
      <c r="K66" s="627"/>
      <c r="L66" s="627"/>
      <c r="M66" s="627"/>
      <c r="N66" s="627"/>
      <c r="O66" s="627"/>
      <c r="P66" s="627"/>
      <c r="Q66" s="627"/>
      <c r="R66" s="702"/>
      <c r="S66" s="717" t="str">
        <f t="shared" ref="S66:AW66" si="3">IF(S65&lt;&gt;"",IF(S64&gt;15,((S64-15)/5+1)*S65,S65),"")</f>
        <v/>
      </c>
      <c r="T66" s="732" t="str">
        <f t="shared" si="3"/>
        <v/>
      </c>
      <c r="U66" s="732" t="str">
        <f t="shared" si="3"/>
        <v/>
      </c>
      <c r="V66" s="732" t="str">
        <f t="shared" si="3"/>
        <v/>
      </c>
      <c r="W66" s="732" t="str">
        <f t="shared" si="3"/>
        <v/>
      </c>
      <c r="X66" s="732" t="str">
        <f t="shared" si="3"/>
        <v/>
      </c>
      <c r="Y66" s="747" t="str">
        <f t="shared" si="3"/>
        <v/>
      </c>
      <c r="Z66" s="717" t="str">
        <f t="shared" si="3"/>
        <v/>
      </c>
      <c r="AA66" s="732" t="str">
        <f t="shared" si="3"/>
        <v/>
      </c>
      <c r="AB66" s="732" t="str">
        <f t="shared" si="3"/>
        <v/>
      </c>
      <c r="AC66" s="732" t="str">
        <f t="shared" si="3"/>
        <v/>
      </c>
      <c r="AD66" s="732" t="str">
        <f t="shared" si="3"/>
        <v/>
      </c>
      <c r="AE66" s="732" t="str">
        <f t="shared" si="3"/>
        <v/>
      </c>
      <c r="AF66" s="747" t="str">
        <f t="shared" si="3"/>
        <v/>
      </c>
      <c r="AG66" s="717" t="str">
        <f t="shared" si="3"/>
        <v/>
      </c>
      <c r="AH66" s="732" t="str">
        <f t="shared" si="3"/>
        <v/>
      </c>
      <c r="AI66" s="732" t="str">
        <f t="shared" si="3"/>
        <v/>
      </c>
      <c r="AJ66" s="732" t="str">
        <f t="shared" si="3"/>
        <v/>
      </c>
      <c r="AK66" s="732" t="str">
        <f t="shared" si="3"/>
        <v/>
      </c>
      <c r="AL66" s="732" t="str">
        <f t="shared" si="3"/>
        <v/>
      </c>
      <c r="AM66" s="747" t="str">
        <f t="shared" si="3"/>
        <v/>
      </c>
      <c r="AN66" s="717" t="str">
        <f t="shared" si="3"/>
        <v/>
      </c>
      <c r="AO66" s="732" t="str">
        <f t="shared" si="3"/>
        <v/>
      </c>
      <c r="AP66" s="732" t="str">
        <f t="shared" si="3"/>
        <v/>
      </c>
      <c r="AQ66" s="732" t="str">
        <f t="shared" si="3"/>
        <v/>
      </c>
      <c r="AR66" s="732" t="str">
        <f t="shared" si="3"/>
        <v/>
      </c>
      <c r="AS66" s="732" t="str">
        <f t="shared" si="3"/>
        <v/>
      </c>
      <c r="AT66" s="747" t="str">
        <f t="shared" si="3"/>
        <v/>
      </c>
      <c r="AU66" s="715" t="str">
        <f t="shared" si="3"/>
        <v/>
      </c>
      <c r="AV66" s="730" t="str">
        <f t="shared" si="3"/>
        <v/>
      </c>
      <c r="AW66" s="745" t="str">
        <f t="shared" si="3"/>
        <v/>
      </c>
      <c r="AX66" s="805"/>
      <c r="AY66" s="818"/>
      <c r="AZ66" s="818"/>
      <c r="BA66" s="841"/>
      <c r="BB66" s="857"/>
      <c r="BC66" s="869"/>
      <c r="BD66" s="869"/>
      <c r="BE66" s="869"/>
      <c r="BF66" s="884"/>
    </row>
    <row r="67" spans="1:73" ht="18.75" customHeight="1">
      <c r="B67" s="564" t="s">
        <v>351</v>
      </c>
      <c r="C67" s="583"/>
      <c r="D67" s="583"/>
      <c r="E67" s="583"/>
      <c r="F67" s="583"/>
      <c r="G67" s="583"/>
      <c r="H67" s="583"/>
      <c r="I67" s="583"/>
      <c r="J67" s="583"/>
      <c r="K67" s="650"/>
      <c r="L67" s="659" t="s">
        <v>6</v>
      </c>
      <c r="M67" s="659"/>
      <c r="N67" s="659"/>
      <c r="O67" s="659"/>
      <c r="P67" s="659"/>
      <c r="Q67" s="659"/>
      <c r="R67" s="703"/>
      <c r="S67" s="718" t="str">
        <f t="shared" ref="S67:AW71" si="4">IF($L67="","",IF(COUNTIFS($F$22:$F$60,$L67,S$22:S$60,"&gt;0")=0,"",COUNTIFS($F$22:$F$60,$L67,S$22:S$60,"&gt;0")))</f>
        <v/>
      </c>
      <c r="T67" s="733" t="str">
        <f t="shared" si="4"/>
        <v/>
      </c>
      <c r="U67" s="733" t="str">
        <f t="shared" si="4"/>
        <v/>
      </c>
      <c r="V67" s="733" t="str">
        <f t="shared" si="4"/>
        <v/>
      </c>
      <c r="W67" s="733" t="str">
        <f t="shared" si="4"/>
        <v/>
      </c>
      <c r="X67" s="733" t="str">
        <f t="shared" si="4"/>
        <v/>
      </c>
      <c r="Y67" s="748" t="str">
        <f t="shared" si="4"/>
        <v/>
      </c>
      <c r="Z67" s="754" t="str">
        <f t="shared" si="4"/>
        <v/>
      </c>
      <c r="AA67" s="733" t="str">
        <f t="shared" si="4"/>
        <v/>
      </c>
      <c r="AB67" s="733" t="str">
        <f t="shared" si="4"/>
        <v/>
      </c>
      <c r="AC67" s="733" t="str">
        <f t="shared" si="4"/>
        <v/>
      </c>
      <c r="AD67" s="733" t="str">
        <f t="shared" si="4"/>
        <v/>
      </c>
      <c r="AE67" s="733" t="str">
        <f t="shared" si="4"/>
        <v/>
      </c>
      <c r="AF67" s="748" t="str">
        <f t="shared" si="4"/>
        <v/>
      </c>
      <c r="AG67" s="733" t="str">
        <f t="shared" si="4"/>
        <v/>
      </c>
      <c r="AH67" s="733" t="str">
        <f t="shared" si="4"/>
        <v/>
      </c>
      <c r="AI67" s="733" t="str">
        <f t="shared" si="4"/>
        <v/>
      </c>
      <c r="AJ67" s="733" t="str">
        <f t="shared" si="4"/>
        <v/>
      </c>
      <c r="AK67" s="733" t="str">
        <f t="shared" si="4"/>
        <v/>
      </c>
      <c r="AL67" s="733" t="str">
        <f t="shared" si="4"/>
        <v/>
      </c>
      <c r="AM67" s="748" t="str">
        <f t="shared" si="4"/>
        <v/>
      </c>
      <c r="AN67" s="733" t="str">
        <f t="shared" si="4"/>
        <v/>
      </c>
      <c r="AO67" s="733" t="str">
        <f t="shared" si="4"/>
        <v/>
      </c>
      <c r="AP67" s="733" t="str">
        <f t="shared" si="4"/>
        <v/>
      </c>
      <c r="AQ67" s="733" t="str">
        <f t="shared" si="4"/>
        <v/>
      </c>
      <c r="AR67" s="733" t="str">
        <f t="shared" si="4"/>
        <v/>
      </c>
      <c r="AS67" s="733" t="str">
        <f t="shared" si="4"/>
        <v/>
      </c>
      <c r="AT67" s="748" t="str">
        <f t="shared" si="4"/>
        <v/>
      </c>
      <c r="AU67" s="733" t="str">
        <f t="shared" si="4"/>
        <v/>
      </c>
      <c r="AV67" s="733" t="str">
        <f t="shared" si="4"/>
        <v/>
      </c>
      <c r="AW67" s="748" t="str">
        <f t="shared" si="4"/>
        <v/>
      </c>
      <c r="AX67" s="805"/>
      <c r="AY67" s="818"/>
      <c r="AZ67" s="818"/>
      <c r="BA67" s="841"/>
      <c r="BB67" s="857"/>
      <c r="BC67" s="869"/>
      <c r="BD67" s="869"/>
      <c r="BE67" s="869"/>
      <c r="BF67" s="884"/>
    </row>
    <row r="68" spans="1:73" ht="18.75" customHeight="1">
      <c r="B68" s="564"/>
      <c r="C68" s="583"/>
      <c r="D68" s="583"/>
      <c r="E68" s="583"/>
      <c r="F68" s="583"/>
      <c r="G68" s="583"/>
      <c r="H68" s="583"/>
      <c r="I68" s="583"/>
      <c r="J68" s="583"/>
      <c r="K68" s="650"/>
      <c r="L68" s="660" t="s">
        <v>444</v>
      </c>
      <c r="M68" s="660"/>
      <c r="N68" s="660"/>
      <c r="O68" s="660"/>
      <c r="P68" s="660"/>
      <c r="Q68" s="660"/>
      <c r="R68" s="704"/>
      <c r="S68" s="719" t="str">
        <f t="shared" si="4"/>
        <v/>
      </c>
      <c r="T68" s="734" t="str">
        <f t="shared" si="4"/>
        <v/>
      </c>
      <c r="U68" s="734" t="str">
        <f t="shared" si="4"/>
        <v/>
      </c>
      <c r="V68" s="734" t="str">
        <f t="shared" si="4"/>
        <v/>
      </c>
      <c r="W68" s="734" t="str">
        <f t="shared" si="4"/>
        <v/>
      </c>
      <c r="X68" s="734" t="str">
        <f t="shared" si="4"/>
        <v/>
      </c>
      <c r="Y68" s="749" t="str">
        <f t="shared" si="4"/>
        <v/>
      </c>
      <c r="Z68" s="755" t="str">
        <f t="shared" si="4"/>
        <v/>
      </c>
      <c r="AA68" s="734" t="str">
        <f t="shared" si="4"/>
        <v/>
      </c>
      <c r="AB68" s="734" t="str">
        <f t="shared" si="4"/>
        <v/>
      </c>
      <c r="AC68" s="734" t="str">
        <f t="shared" si="4"/>
        <v/>
      </c>
      <c r="AD68" s="734" t="str">
        <f t="shared" si="4"/>
        <v/>
      </c>
      <c r="AE68" s="734" t="str">
        <f t="shared" si="4"/>
        <v/>
      </c>
      <c r="AF68" s="749" t="str">
        <f t="shared" si="4"/>
        <v/>
      </c>
      <c r="AG68" s="734" t="str">
        <f t="shared" si="4"/>
        <v/>
      </c>
      <c r="AH68" s="734" t="str">
        <f t="shared" si="4"/>
        <v/>
      </c>
      <c r="AI68" s="734" t="str">
        <f t="shared" si="4"/>
        <v/>
      </c>
      <c r="AJ68" s="734" t="str">
        <f t="shared" si="4"/>
        <v/>
      </c>
      <c r="AK68" s="734" t="str">
        <f t="shared" si="4"/>
        <v/>
      </c>
      <c r="AL68" s="734" t="str">
        <f t="shared" si="4"/>
        <v/>
      </c>
      <c r="AM68" s="749" t="str">
        <f t="shared" si="4"/>
        <v/>
      </c>
      <c r="AN68" s="734" t="str">
        <f t="shared" si="4"/>
        <v/>
      </c>
      <c r="AO68" s="734" t="str">
        <f t="shared" si="4"/>
        <v/>
      </c>
      <c r="AP68" s="734" t="str">
        <f t="shared" si="4"/>
        <v/>
      </c>
      <c r="AQ68" s="734" t="str">
        <f t="shared" si="4"/>
        <v/>
      </c>
      <c r="AR68" s="734" t="str">
        <f t="shared" si="4"/>
        <v/>
      </c>
      <c r="AS68" s="734" t="str">
        <f t="shared" si="4"/>
        <v/>
      </c>
      <c r="AT68" s="749" t="str">
        <f t="shared" si="4"/>
        <v/>
      </c>
      <c r="AU68" s="734" t="str">
        <f t="shared" si="4"/>
        <v/>
      </c>
      <c r="AV68" s="734" t="str">
        <f t="shared" si="4"/>
        <v/>
      </c>
      <c r="AW68" s="749" t="str">
        <f t="shared" si="4"/>
        <v/>
      </c>
      <c r="AX68" s="805"/>
      <c r="AY68" s="818"/>
      <c r="AZ68" s="818"/>
      <c r="BA68" s="841"/>
      <c r="BB68" s="857"/>
      <c r="BC68" s="869"/>
      <c r="BD68" s="869"/>
      <c r="BE68" s="869"/>
      <c r="BF68" s="884"/>
    </row>
    <row r="69" spans="1:73" ht="18.75" customHeight="1">
      <c r="B69" s="564"/>
      <c r="C69" s="583"/>
      <c r="D69" s="583"/>
      <c r="E69" s="583"/>
      <c r="F69" s="583"/>
      <c r="G69" s="583"/>
      <c r="H69" s="583"/>
      <c r="I69" s="583"/>
      <c r="J69" s="583"/>
      <c r="K69" s="650"/>
      <c r="L69" s="660" t="s">
        <v>445</v>
      </c>
      <c r="M69" s="660"/>
      <c r="N69" s="660"/>
      <c r="O69" s="660"/>
      <c r="P69" s="660"/>
      <c r="Q69" s="660"/>
      <c r="R69" s="704"/>
      <c r="S69" s="719" t="str">
        <f t="shared" si="4"/>
        <v/>
      </c>
      <c r="T69" s="734" t="str">
        <f t="shared" si="4"/>
        <v/>
      </c>
      <c r="U69" s="734" t="str">
        <f t="shared" si="4"/>
        <v/>
      </c>
      <c r="V69" s="734" t="str">
        <f t="shared" si="4"/>
        <v/>
      </c>
      <c r="W69" s="734" t="str">
        <f t="shared" si="4"/>
        <v/>
      </c>
      <c r="X69" s="734" t="str">
        <f t="shared" si="4"/>
        <v/>
      </c>
      <c r="Y69" s="749" t="str">
        <f t="shared" si="4"/>
        <v/>
      </c>
      <c r="Z69" s="755" t="str">
        <f t="shared" si="4"/>
        <v/>
      </c>
      <c r="AA69" s="734" t="str">
        <f t="shared" si="4"/>
        <v/>
      </c>
      <c r="AB69" s="734" t="str">
        <f t="shared" si="4"/>
        <v/>
      </c>
      <c r="AC69" s="734" t="str">
        <f t="shared" si="4"/>
        <v/>
      </c>
      <c r="AD69" s="734" t="str">
        <f t="shared" si="4"/>
        <v/>
      </c>
      <c r="AE69" s="734" t="str">
        <f t="shared" si="4"/>
        <v/>
      </c>
      <c r="AF69" s="749" t="str">
        <f t="shared" si="4"/>
        <v/>
      </c>
      <c r="AG69" s="734" t="str">
        <f t="shared" si="4"/>
        <v/>
      </c>
      <c r="AH69" s="734" t="str">
        <f t="shared" si="4"/>
        <v/>
      </c>
      <c r="AI69" s="734" t="str">
        <f t="shared" si="4"/>
        <v/>
      </c>
      <c r="AJ69" s="734" t="str">
        <f t="shared" si="4"/>
        <v/>
      </c>
      <c r="AK69" s="734" t="str">
        <f t="shared" si="4"/>
        <v/>
      </c>
      <c r="AL69" s="734" t="str">
        <f t="shared" si="4"/>
        <v/>
      </c>
      <c r="AM69" s="749" t="str">
        <f t="shared" si="4"/>
        <v/>
      </c>
      <c r="AN69" s="734" t="str">
        <f t="shared" si="4"/>
        <v/>
      </c>
      <c r="AO69" s="734" t="str">
        <f t="shared" si="4"/>
        <v/>
      </c>
      <c r="AP69" s="734" t="str">
        <f t="shared" si="4"/>
        <v/>
      </c>
      <c r="AQ69" s="734" t="str">
        <f t="shared" si="4"/>
        <v/>
      </c>
      <c r="AR69" s="734" t="str">
        <f t="shared" si="4"/>
        <v/>
      </c>
      <c r="AS69" s="734" t="str">
        <f t="shared" si="4"/>
        <v/>
      </c>
      <c r="AT69" s="749" t="str">
        <f t="shared" si="4"/>
        <v/>
      </c>
      <c r="AU69" s="734" t="str">
        <f t="shared" si="4"/>
        <v/>
      </c>
      <c r="AV69" s="734" t="str">
        <f t="shared" si="4"/>
        <v/>
      </c>
      <c r="AW69" s="749" t="str">
        <f t="shared" si="4"/>
        <v/>
      </c>
      <c r="AX69" s="805"/>
      <c r="AY69" s="818"/>
      <c r="AZ69" s="818"/>
      <c r="BA69" s="841"/>
      <c r="BB69" s="857"/>
      <c r="BC69" s="869"/>
      <c r="BD69" s="869"/>
      <c r="BE69" s="869"/>
      <c r="BF69" s="884"/>
    </row>
    <row r="70" spans="1:73" ht="18.75" customHeight="1">
      <c r="B70" s="564"/>
      <c r="C70" s="583"/>
      <c r="D70" s="583"/>
      <c r="E70" s="583"/>
      <c r="F70" s="583"/>
      <c r="G70" s="583"/>
      <c r="H70" s="583"/>
      <c r="I70" s="583"/>
      <c r="J70" s="583"/>
      <c r="K70" s="650"/>
      <c r="L70" s="660" t="s">
        <v>190</v>
      </c>
      <c r="M70" s="660"/>
      <c r="N70" s="660"/>
      <c r="O70" s="660"/>
      <c r="P70" s="660"/>
      <c r="Q70" s="660"/>
      <c r="R70" s="704"/>
      <c r="S70" s="719" t="str">
        <f t="shared" si="4"/>
        <v/>
      </c>
      <c r="T70" s="734" t="str">
        <f t="shared" si="4"/>
        <v/>
      </c>
      <c r="U70" s="734" t="str">
        <f t="shared" si="4"/>
        <v/>
      </c>
      <c r="V70" s="734" t="str">
        <f t="shared" si="4"/>
        <v/>
      </c>
      <c r="W70" s="734" t="str">
        <f t="shared" si="4"/>
        <v/>
      </c>
      <c r="X70" s="734" t="str">
        <f t="shared" si="4"/>
        <v/>
      </c>
      <c r="Y70" s="749" t="str">
        <f t="shared" si="4"/>
        <v/>
      </c>
      <c r="Z70" s="755" t="str">
        <f t="shared" si="4"/>
        <v/>
      </c>
      <c r="AA70" s="734" t="str">
        <f t="shared" si="4"/>
        <v/>
      </c>
      <c r="AB70" s="734" t="str">
        <f t="shared" si="4"/>
        <v/>
      </c>
      <c r="AC70" s="734" t="str">
        <f t="shared" si="4"/>
        <v/>
      </c>
      <c r="AD70" s="734" t="str">
        <f t="shared" si="4"/>
        <v/>
      </c>
      <c r="AE70" s="734" t="str">
        <f t="shared" si="4"/>
        <v/>
      </c>
      <c r="AF70" s="749" t="str">
        <f t="shared" si="4"/>
        <v/>
      </c>
      <c r="AG70" s="734" t="str">
        <f t="shared" si="4"/>
        <v/>
      </c>
      <c r="AH70" s="734" t="str">
        <f t="shared" si="4"/>
        <v/>
      </c>
      <c r="AI70" s="734" t="str">
        <f t="shared" si="4"/>
        <v/>
      </c>
      <c r="AJ70" s="734" t="str">
        <f t="shared" si="4"/>
        <v/>
      </c>
      <c r="AK70" s="734" t="str">
        <f t="shared" si="4"/>
        <v/>
      </c>
      <c r="AL70" s="734" t="str">
        <f t="shared" si="4"/>
        <v/>
      </c>
      <c r="AM70" s="749" t="str">
        <f t="shared" si="4"/>
        <v/>
      </c>
      <c r="AN70" s="734" t="str">
        <f t="shared" si="4"/>
        <v/>
      </c>
      <c r="AO70" s="734" t="str">
        <f t="shared" si="4"/>
        <v/>
      </c>
      <c r="AP70" s="734" t="str">
        <f t="shared" si="4"/>
        <v/>
      </c>
      <c r="AQ70" s="734" t="str">
        <f t="shared" si="4"/>
        <v/>
      </c>
      <c r="AR70" s="734" t="str">
        <f t="shared" si="4"/>
        <v/>
      </c>
      <c r="AS70" s="734" t="str">
        <f t="shared" si="4"/>
        <v/>
      </c>
      <c r="AT70" s="749" t="str">
        <f t="shared" si="4"/>
        <v/>
      </c>
      <c r="AU70" s="734" t="str">
        <f t="shared" si="4"/>
        <v/>
      </c>
      <c r="AV70" s="734" t="str">
        <f t="shared" si="4"/>
        <v/>
      </c>
      <c r="AW70" s="749" t="str">
        <f t="shared" si="4"/>
        <v/>
      </c>
      <c r="AX70" s="805"/>
      <c r="AY70" s="818"/>
      <c r="AZ70" s="818"/>
      <c r="BA70" s="841"/>
      <c r="BB70" s="857"/>
      <c r="BC70" s="869"/>
      <c r="BD70" s="869"/>
      <c r="BE70" s="869"/>
      <c r="BF70" s="884"/>
    </row>
    <row r="71" spans="1:73" ht="18.75" customHeight="1">
      <c r="B71" s="565"/>
      <c r="C71" s="584"/>
      <c r="D71" s="584"/>
      <c r="E71" s="584"/>
      <c r="F71" s="584"/>
      <c r="G71" s="584"/>
      <c r="H71" s="584"/>
      <c r="I71" s="584"/>
      <c r="J71" s="584"/>
      <c r="K71" s="651"/>
      <c r="L71" s="661"/>
      <c r="M71" s="661"/>
      <c r="N71" s="661"/>
      <c r="O71" s="661"/>
      <c r="P71" s="661"/>
      <c r="Q71" s="661"/>
      <c r="R71" s="705"/>
      <c r="S71" s="720" t="str">
        <f t="shared" si="4"/>
        <v/>
      </c>
      <c r="T71" s="735" t="str">
        <f t="shared" si="4"/>
        <v/>
      </c>
      <c r="U71" s="735" t="str">
        <f t="shared" si="4"/>
        <v/>
      </c>
      <c r="V71" s="735" t="str">
        <f t="shared" si="4"/>
        <v/>
      </c>
      <c r="W71" s="735" t="str">
        <f t="shared" si="4"/>
        <v/>
      </c>
      <c r="X71" s="735" t="str">
        <f t="shared" si="4"/>
        <v/>
      </c>
      <c r="Y71" s="750" t="str">
        <f t="shared" si="4"/>
        <v/>
      </c>
      <c r="Z71" s="756" t="str">
        <f t="shared" si="4"/>
        <v/>
      </c>
      <c r="AA71" s="735" t="str">
        <f t="shared" si="4"/>
        <v/>
      </c>
      <c r="AB71" s="735" t="str">
        <f t="shared" si="4"/>
        <v/>
      </c>
      <c r="AC71" s="735" t="str">
        <f t="shared" si="4"/>
        <v/>
      </c>
      <c r="AD71" s="735" t="str">
        <f t="shared" si="4"/>
        <v/>
      </c>
      <c r="AE71" s="735" t="str">
        <f t="shared" si="4"/>
        <v/>
      </c>
      <c r="AF71" s="750" t="str">
        <f t="shared" si="4"/>
        <v/>
      </c>
      <c r="AG71" s="735" t="str">
        <f t="shared" si="4"/>
        <v/>
      </c>
      <c r="AH71" s="735" t="str">
        <f t="shared" si="4"/>
        <v/>
      </c>
      <c r="AI71" s="735" t="str">
        <f t="shared" si="4"/>
        <v/>
      </c>
      <c r="AJ71" s="735" t="str">
        <f t="shared" si="4"/>
        <v/>
      </c>
      <c r="AK71" s="735" t="str">
        <f t="shared" si="4"/>
        <v/>
      </c>
      <c r="AL71" s="735" t="str">
        <f t="shared" si="4"/>
        <v/>
      </c>
      <c r="AM71" s="750" t="str">
        <f t="shared" si="4"/>
        <v/>
      </c>
      <c r="AN71" s="735" t="str">
        <f t="shared" si="4"/>
        <v/>
      </c>
      <c r="AO71" s="735" t="str">
        <f t="shared" si="4"/>
        <v/>
      </c>
      <c r="AP71" s="735" t="str">
        <f t="shared" si="4"/>
        <v/>
      </c>
      <c r="AQ71" s="735" t="str">
        <f t="shared" si="4"/>
        <v/>
      </c>
      <c r="AR71" s="735" t="str">
        <f t="shared" si="4"/>
        <v/>
      </c>
      <c r="AS71" s="735" t="str">
        <f t="shared" si="4"/>
        <v/>
      </c>
      <c r="AT71" s="750" t="str">
        <f t="shared" si="4"/>
        <v/>
      </c>
      <c r="AU71" s="735" t="str">
        <f t="shared" si="4"/>
        <v/>
      </c>
      <c r="AV71" s="735" t="str">
        <f t="shared" si="4"/>
        <v/>
      </c>
      <c r="AW71" s="750" t="str">
        <f t="shared" si="4"/>
        <v/>
      </c>
      <c r="AX71" s="806"/>
      <c r="AY71" s="819"/>
      <c r="AZ71" s="819"/>
      <c r="BA71" s="842"/>
      <c r="BB71" s="858"/>
      <c r="BC71" s="870"/>
      <c r="BD71" s="870"/>
      <c r="BE71" s="870"/>
      <c r="BF71" s="885"/>
    </row>
    <row r="72" spans="1:73" ht="13.5" customHeight="1">
      <c r="C72" s="585"/>
      <c r="D72" s="585"/>
      <c r="E72" s="585"/>
      <c r="F72" s="585"/>
      <c r="G72" s="628"/>
      <c r="H72" s="638"/>
      <c r="AF72" s="587"/>
    </row>
    <row r="73" spans="1:73" ht="11.45" customHeight="1">
      <c r="H73" s="639"/>
      <c r="I73" s="639"/>
      <c r="J73" s="639"/>
      <c r="K73" s="639"/>
      <c r="L73" s="639"/>
      <c r="M73" s="639"/>
      <c r="N73" s="639"/>
      <c r="O73" s="639"/>
      <c r="P73" s="639"/>
      <c r="Q73" s="639"/>
      <c r="R73" s="639"/>
      <c r="S73" s="639"/>
      <c r="T73" s="639"/>
      <c r="U73" s="639"/>
      <c r="V73" s="639"/>
      <c r="W73" s="639"/>
      <c r="X73" s="639"/>
      <c r="Y73" s="639"/>
      <c r="Z73" s="639"/>
      <c r="AA73" s="639"/>
      <c r="AB73" s="639"/>
      <c r="AC73" s="639"/>
      <c r="AD73" s="639"/>
      <c r="AE73" s="639"/>
      <c r="AF73" s="639"/>
      <c r="AG73" s="639"/>
      <c r="AH73" s="639"/>
      <c r="AI73" s="639"/>
      <c r="AJ73" s="639"/>
      <c r="AK73" s="639"/>
      <c r="AL73" s="639"/>
      <c r="AM73" s="639"/>
      <c r="AN73" s="639"/>
      <c r="AO73" s="639"/>
      <c r="AP73" s="639"/>
      <c r="AQ73" s="639"/>
      <c r="AR73" s="639"/>
      <c r="AS73" s="639"/>
      <c r="AT73" s="639"/>
      <c r="AU73" s="639"/>
      <c r="AV73" s="639"/>
      <c r="AW73" s="639"/>
      <c r="AX73" s="639"/>
      <c r="AY73" s="639"/>
      <c r="AZ73" s="639"/>
      <c r="BA73" s="639"/>
    </row>
    <row r="74" spans="1:73" ht="20.25" customHeight="1">
      <c r="A74" s="547"/>
      <c r="B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7"/>
      <c r="AK74" s="547"/>
      <c r="AL74" s="547"/>
      <c r="AM74" s="547"/>
      <c r="AN74" s="547"/>
      <c r="AO74" s="547"/>
      <c r="AP74" s="547"/>
      <c r="AQ74" s="547"/>
      <c r="AR74" s="547"/>
      <c r="AS74" s="547"/>
      <c r="AT74" s="547"/>
      <c r="AU74" s="547"/>
      <c r="AV74" s="547"/>
      <c r="BN74" s="873"/>
      <c r="BO74" s="886"/>
      <c r="BP74" s="873"/>
      <c r="BQ74" s="873"/>
      <c r="BR74" s="873"/>
      <c r="BS74" s="887"/>
      <c r="BT74" s="888"/>
      <c r="BU74" s="888"/>
    </row>
    <row r="75" spans="1:73" ht="20.25" customHeight="1">
      <c r="C75" s="586"/>
      <c r="D75" s="586"/>
      <c r="E75" s="586"/>
      <c r="F75" s="586"/>
      <c r="G75" s="586"/>
      <c r="H75" s="587"/>
      <c r="I75" s="587"/>
    </row>
    <row r="76" spans="1:73" ht="20.25" customHeight="1">
      <c r="C76" s="586"/>
      <c r="D76" s="586"/>
      <c r="E76" s="586"/>
      <c r="F76" s="586"/>
      <c r="G76" s="586"/>
      <c r="H76" s="587"/>
      <c r="I76" s="587"/>
    </row>
    <row r="77" spans="1:73" ht="20.25" customHeight="1">
      <c r="C77" s="587"/>
      <c r="D77" s="587"/>
      <c r="E77" s="587"/>
      <c r="F77" s="587"/>
      <c r="G77" s="587"/>
    </row>
    <row r="78" spans="1:73" ht="20.25" customHeight="1">
      <c r="C78" s="587"/>
      <c r="D78" s="587"/>
      <c r="E78" s="587"/>
      <c r="F78" s="587"/>
      <c r="G78" s="587"/>
    </row>
    <row r="79" spans="1:73" ht="20.25" customHeight="1">
      <c r="C79" s="587"/>
      <c r="D79" s="587"/>
      <c r="E79" s="587"/>
      <c r="F79" s="587"/>
      <c r="G79" s="587"/>
    </row>
    <row r="80" spans="1:73" ht="20.25" customHeight="1">
      <c r="C80" s="587"/>
      <c r="D80" s="587"/>
      <c r="E80" s="587"/>
      <c r="F80" s="587"/>
      <c r="G80" s="587"/>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31"/>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38" fitToWidth="1" fitToHeight="1"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B1:W42"/>
  <sheetViews>
    <sheetView zoomScale="75" zoomScaleNormal="75" workbookViewId="0">
      <selection sqref="A1:G1"/>
    </sheetView>
  </sheetViews>
  <sheetFormatPr defaultRowHeight="25.5"/>
  <cols>
    <col min="1" max="1" width="1.625" style="889" customWidth="1"/>
    <col min="2" max="2" width="5.625" style="890" customWidth="1"/>
    <col min="3" max="3" width="10.625" style="890" customWidth="1"/>
    <col min="4" max="4" width="3.375" style="890" bestFit="1" customWidth="1"/>
    <col min="5" max="5" width="15.625" style="889" customWidth="1"/>
    <col min="6" max="6" width="3.375" style="889" bestFit="1" customWidth="1"/>
    <col min="7" max="7" width="15.625" style="889" customWidth="1"/>
    <col min="8" max="8" width="3.375" style="889" bestFit="1" customWidth="1"/>
    <col min="9" max="9" width="15.625" style="890" customWidth="1"/>
    <col min="10" max="10" width="3.375" style="889" bestFit="1" customWidth="1"/>
    <col min="11" max="11" width="15.625" style="889" customWidth="1"/>
    <col min="12" max="12" width="3.375" style="889" customWidth="1"/>
    <col min="13" max="13" width="15.625" style="889" customWidth="1"/>
    <col min="14" max="14" width="3.375" style="889" customWidth="1"/>
    <col min="15" max="15" width="15.625" style="889" customWidth="1"/>
    <col min="16" max="16" width="3.375" style="889" customWidth="1"/>
    <col min="17" max="17" width="15.625" style="889" customWidth="1"/>
    <col min="18" max="18" width="3.375" style="889" customWidth="1"/>
    <col min="19" max="19" width="15.625" style="889" customWidth="1"/>
    <col min="20" max="20" width="3.375" style="889" customWidth="1"/>
    <col min="21" max="21" width="15.625" style="889" customWidth="1"/>
    <col min="22" max="22" width="3.375" style="889" customWidth="1"/>
    <col min="23" max="23" width="50.625" style="889" customWidth="1"/>
    <col min="24" max="16384" width="9" style="889" customWidth="1"/>
  </cols>
  <sheetData>
    <row r="1" spans="2:23">
      <c r="B1" s="891"/>
    </row>
    <row r="2" spans="2:23">
      <c r="B2" s="892" t="s">
        <v>473</v>
      </c>
      <c r="E2" s="897"/>
      <c r="I2" s="893"/>
    </row>
    <row r="3" spans="2:23">
      <c r="B3" s="893" t="s">
        <v>475</v>
      </c>
      <c r="E3" s="897" t="s">
        <v>490</v>
      </c>
      <c r="I3" s="893"/>
    </row>
    <row r="4" spans="2:23">
      <c r="B4" s="892"/>
      <c r="E4" s="898" t="s">
        <v>65</v>
      </c>
      <c r="F4" s="898"/>
      <c r="G4" s="898"/>
      <c r="H4" s="898"/>
      <c r="I4" s="898"/>
      <c r="J4" s="898"/>
      <c r="K4" s="898"/>
      <c r="M4" s="898" t="s">
        <v>432</v>
      </c>
      <c r="N4" s="898"/>
      <c r="O4" s="898"/>
      <c r="Q4" s="898" t="s">
        <v>436</v>
      </c>
      <c r="R4" s="898"/>
      <c r="S4" s="898"/>
      <c r="T4" s="898"/>
      <c r="U4" s="898"/>
      <c r="W4" s="898" t="s">
        <v>103</v>
      </c>
    </row>
    <row r="5" spans="2:23">
      <c r="B5" s="890" t="s">
        <v>119</v>
      </c>
      <c r="C5" s="890" t="s">
        <v>238</v>
      </c>
      <c r="E5" s="890" t="s">
        <v>461</v>
      </c>
      <c r="F5" s="890"/>
      <c r="G5" s="890" t="s">
        <v>492</v>
      </c>
      <c r="I5" s="890" t="s">
        <v>494</v>
      </c>
      <c r="K5" s="890" t="s">
        <v>65</v>
      </c>
      <c r="M5" s="890" t="s">
        <v>495</v>
      </c>
      <c r="O5" s="890" t="s">
        <v>496</v>
      </c>
      <c r="Q5" s="890" t="s">
        <v>495</v>
      </c>
      <c r="S5" s="890" t="s">
        <v>496</v>
      </c>
      <c r="U5" s="890" t="s">
        <v>65</v>
      </c>
      <c r="W5" s="898"/>
    </row>
    <row r="6" spans="2:23">
      <c r="B6" s="890">
        <v>1</v>
      </c>
      <c r="C6" s="894" t="s">
        <v>32</v>
      </c>
      <c r="D6" s="890" t="s">
        <v>429</v>
      </c>
      <c r="E6" s="899">
        <v>0.375</v>
      </c>
      <c r="F6" s="890" t="s">
        <v>232</v>
      </c>
      <c r="G6" s="899">
        <v>0.75</v>
      </c>
      <c r="H6" s="889" t="s">
        <v>493</v>
      </c>
      <c r="I6" s="899">
        <v>4.1666666666666664e-002</v>
      </c>
      <c r="J6" s="889" t="s">
        <v>426</v>
      </c>
      <c r="K6" s="898">
        <f t="shared" ref="K6:K25" si="0">(G6-E6-I6)*24</f>
        <v>8</v>
      </c>
      <c r="M6" s="899">
        <v>0.39583333333333331</v>
      </c>
      <c r="N6" s="890" t="s">
        <v>232</v>
      </c>
      <c r="O6" s="899">
        <v>0.6875</v>
      </c>
      <c r="Q6" s="901">
        <f t="shared" ref="Q6:Q25" si="1">IF(E6&lt;M6,M6,E6)</f>
        <v>0.39583333333333331</v>
      </c>
      <c r="R6" s="890" t="s">
        <v>232</v>
      </c>
      <c r="S6" s="901">
        <f t="shared" ref="S6:S25" si="2">IF(G6&gt;O6,O6,G6)</f>
        <v>0.6875</v>
      </c>
      <c r="U6" s="898">
        <f t="shared" ref="U6:U25" si="3">(S6-Q6)*24</f>
        <v>7</v>
      </c>
      <c r="W6" s="902"/>
    </row>
    <row r="7" spans="2:23">
      <c r="B7" s="890">
        <v>2</v>
      </c>
      <c r="C7" s="894" t="s">
        <v>13</v>
      </c>
      <c r="D7" s="890" t="s">
        <v>429</v>
      </c>
      <c r="E7" s="899"/>
      <c r="F7" s="890" t="s">
        <v>232</v>
      </c>
      <c r="G7" s="899"/>
      <c r="H7" s="889" t="s">
        <v>493</v>
      </c>
      <c r="I7" s="899">
        <v>0</v>
      </c>
      <c r="J7" s="889" t="s">
        <v>426</v>
      </c>
      <c r="K7" s="898">
        <f t="shared" si="0"/>
        <v>0</v>
      </c>
      <c r="M7" s="899"/>
      <c r="N7" s="890" t="s">
        <v>232</v>
      </c>
      <c r="O7" s="899"/>
      <c r="Q7" s="901">
        <f t="shared" si="1"/>
        <v>0</v>
      </c>
      <c r="R7" s="890" t="s">
        <v>232</v>
      </c>
      <c r="S7" s="901">
        <f t="shared" si="2"/>
        <v>0</v>
      </c>
      <c r="U7" s="898">
        <f t="shared" si="3"/>
        <v>0</v>
      </c>
      <c r="W7" s="902"/>
    </row>
    <row r="8" spans="2:23">
      <c r="B8" s="890">
        <v>3</v>
      </c>
      <c r="C8" s="894" t="s">
        <v>194</v>
      </c>
      <c r="D8" s="890" t="s">
        <v>429</v>
      </c>
      <c r="E8" s="899"/>
      <c r="F8" s="890" t="s">
        <v>232</v>
      </c>
      <c r="G8" s="899"/>
      <c r="H8" s="889" t="s">
        <v>493</v>
      </c>
      <c r="I8" s="899">
        <v>0</v>
      </c>
      <c r="J8" s="889" t="s">
        <v>426</v>
      </c>
      <c r="K8" s="898">
        <f t="shared" si="0"/>
        <v>0</v>
      </c>
      <c r="M8" s="899"/>
      <c r="N8" s="890" t="s">
        <v>232</v>
      </c>
      <c r="O8" s="899"/>
      <c r="Q8" s="901">
        <f t="shared" si="1"/>
        <v>0</v>
      </c>
      <c r="R8" s="890" t="s">
        <v>232</v>
      </c>
      <c r="S8" s="901">
        <f t="shared" si="2"/>
        <v>0</v>
      </c>
      <c r="U8" s="898">
        <f t="shared" si="3"/>
        <v>0</v>
      </c>
      <c r="W8" s="902"/>
    </row>
    <row r="9" spans="2:23">
      <c r="B9" s="890">
        <v>4</v>
      </c>
      <c r="C9" s="894" t="s">
        <v>476</v>
      </c>
      <c r="D9" s="890" t="s">
        <v>429</v>
      </c>
      <c r="E9" s="899"/>
      <c r="F9" s="890" t="s">
        <v>232</v>
      </c>
      <c r="G9" s="899"/>
      <c r="H9" s="889" t="s">
        <v>493</v>
      </c>
      <c r="I9" s="899">
        <v>0</v>
      </c>
      <c r="J9" s="889" t="s">
        <v>426</v>
      </c>
      <c r="K9" s="898">
        <f t="shared" si="0"/>
        <v>0</v>
      </c>
      <c r="M9" s="899"/>
      <c r="N9" s="890" t="s">
        <v>232</v>
      </c>
      <c r="O9" s="899"/>
      <c r="Q9" s="901">
        <f t="shared" si="1"/>
        <v>0</v>
      </c>
      <c r="R9" s="890" t="s">
        <v>232</v>
      </c>
      <c r="S9" s="901">
        <f t="shared" si="2"/>
        <v>0</v>
      </c>
      <c r="U9" s="898">
        <f t="shared" si="3"/>
        <v>0</v>
      </c>
      <c r="W9" s="902"/>
    </row>
    <row r="10" spans="2:23">
      <c r="B10" s="890">
        <v>5</v>
      </c>
      <c r="C10" s="894" t="s">
        <v>61</v>
      </c>
      <c r="D10" s="890" t="s">
        <v>429</v>
      </c>
      <c r="E10" s="899"/>
      <c r="F10" s="890" t="s">
        <v>232</v>
      </c>
      <c r="G10" s="899"/>
      <c r="H10" s="889" t="s">
        <v>493</v>
      </c>
      <c r="I10" s="899">
        <v>0</v>
      </c>
      <c r="J10" s="889" t="s">
        <v>426</v>
      </c>
      <c r="K10" s="898">
        <f t="shared" si="0"/>
        <v>0</v>
      </c>
      <c r="M10" s="899"/>
      <c r="N10" s="890" t="s">
        <v>232</v>
      </c>
      <c r="O10" s="899"/>
      <c r="Q10" s="901">
        <f t="shared" si="1"/>
        <v>0</v>
      </c>
      <c r="R10" s="890" t="s">
        <v>232</v>
      </c>
      <c r="S10" s="901">
        <f t="shared" si="2"/>
        <v>0</v>
      </c>
      <c r="U10" s="898">
        <f t="shared" si="3"/>
        <v>0</v>
      </c>
      <c r="W10" s="902"/>
    </row>
    <row r="11" spans="2:23">
      <c r="B11" s="890">
        <v>6</v>
      </c>
      <c r="C11" s="894" t="s">
        <v>293</v>
      </c>
      <c r="D11" s="890" t="s">
        <v>429</v>
      </c>
      <c r="E11" s="899"/>
      <c r="F11" s="890" t="s">
        <v>232</v>
      </c>
      <c r="G11" s="899"/>
      <c r="H11" s="889" t="s">
        <v>493</v>
      </c>
      <c r="I11" s="899">
        <v>0</v>
      </c>
      <c r="J11" s="889" t="s">
        <v>426</v>
      </c>
      <c r="K11" s="898">
        <f t="shared" si="0"/>
        <v>0</v>
      </c>
      <c r="M11" s="899"/>
      <c r="N11" s="890" t="s">
        <v>232</v>
      </c>
      <c r="O11" s="899"/>
      <c r="Q11" s="901">
        <f t="shared" si="1"/>
        <v>0</v>
      </c>
      <c r="R11" s="890" t="s">
        <v>232</v>
      </c>
      <c r="S11" s="901">
        <f t="shared" si="2"/>
        <v>0</v>
      </c>
      <c r="U11" s="898">
        <f t="shared" si="3"/>
        <v>0</v>
      </c>
      <c r="W11" s="902"/>
    </row>
    <row r="12" spans="2:23">
      <c r="B12" s="890">
        <v>7</v>
      </c>
      <c r="C12" s="894" t="s">
        <v>477</v>
      </c>
      <c r="D12" s="890" t="s">
        <v>429</v>
      </c>
      <c r="E12" s="899"/>
      <c r="F12" s="890" t="s">
        <v>232</v>
      </c>
      <c r="G12" s="899"/>
      <c r="H12" s="889" t="s">
        <v>493</v>
      </c>
      <c r="I12" s="899">
        <v>0</v>
      </c>
      <c r="J12" s="889" t="s">
        <v>426</v>
      </c>
      <c r="K12" s="898">
        <f t="shared" si="0"/>
        <v>0</v>
      </c>
      <c r="M12" s="899"/>
      <c r="N12" s="890" t="s">
        <v>232</v>
      </c>
      <c r="O12" s="899"/>
      <c r="Q12" s="901">
        <f t="shared" si="1"/>
        <v>0</v>
      </c>
      <c r="R12" s="890" t="s">
        <v>232</v>
      </c>
      <c r="S12" s="901">
        <f t="shared" si="2"/>
        <v>0</v>
      </c>
      <c r="U12" s="898">
        <f t="shared" si="3"/>
        <v>0</v>
      </c>
      <c r="W12" s="902"/>
    </row>
    <row r="13" spans="2:23">
      <c r="B13" s="890">
        <v>8</v>
      </c>
      <c r="C13" s="894" t="s">
        <v>110</v>
      </c>
      <c r="D13" s="890" t="s">
        <v>429</v>
      </c>
      <c r="E13" s="899"/>
      <c r="F13" s="890" t="s">
        <v>232</v>
      </c>
      <c r="G13" s="899"/>
      <c r="H13" s="889" t="s">
        <v>493</v>
      </c>
      <c r="I13" s="899">
        <v>0</v>
      </c>
      <c r="J13" s="889" t="s">
        <v>426</v>
      </c>
      <c r="K13" s="898">
        <f t="shared" si="0"/>
        <v>0</v>
      </c>
      <c r="M13" s="899"/>
      <c r="N13" s="890" t="s">
        <v>232</v>
      </c>
      <c r="O13" s="899"/>
      <c r="Q13" s="901">
        <f t="shared" si="1"/>
        <v>0</v>
      </c>
      <c r="R13" s="890" t="s">
        <v>232</v>
      </c>
      <c r="S13" s="901">
        <f t="shared" si="2"/>
        <v>0</v>
      </c>
      <c r="U13" s="898">
        <f t="shared" si="3"/>
        <v>0</v>
      </c>
      <c r="W13" s="902"/>
    </row>
    <row r="14" spans="2:23">
      <c r="B14" s="890">
        <v>9</v>
      </c>
      <c r="C14" s="894" t="s">
        <v>127</v>
      </c>
      <c r="D14" s="890" t="s">
        <v>429</v>
      </c>
      <c r="E14" s="899"/>
      <c r="F14" s="890" t="s">
        <v>232</v>
      </c>
      <c r="G14" s="899"/>
      <c r="H14" s="889" t="s">
        <v>493</v>
      </c>
      <c r="I14" s="899">
        <v>0</v>
      </c>
      <c r="J14" s="889" t="s">
        <v>426</v>
      </c>
      <c r="K14" s="898">
        <f t="shared" si="0"/>
        <v>0</v>
      </c>
      <c r="M14" s="899"/>
      <c r="N14" s="890" t="s">
        <v>232</v>
      </c>
      <c r="O14" s="899"/>
      <c r="Q14" s="901">
        <f t="shared" si="1"/>
        <v>0</v>
      </c>
      <c r="R14" s="890" t="s">
        <v>232</v>
      </c>
      <c r="S14" s="901">
        <f t="shared" si="2"/>
        <v>0</v>
      </c>
      <c r="U14" s="898">
        <f t="shared" si="3"/>
        <v>0</v>
      </c>
      <c r="W14" s="902"/>
    </row>
    <row r="15" spans="2:23">
      <c r="B15" s="890">
        <v>10</v>
      </c>
      <c r="C15" s="894" t="s">
        <v>379</v>
      </c>
      <c r="D15" s="890" t="s">
        <v>429</v>
      </c>
      <c r="E15" s="899"/>
      <c r="F15" s="890" t="s">
        <v>232</v>
      </c>
      <c r="G15" s="899"/>
      <c r="H15" s="889" t="s">
        <v>493</v>
      </c>
      <c r="I15" s="899">
        <v>0</v>
      </c>
      <c r="J15" s="889" t="s">
        <v>426</v>
      </c>
      <c r="K15" s="898">
        <f t="shared" si="0"/>
        <v>0</v>
      </c>
      <c r="M15" s="899"/>
      <c r="N15" s="890" t="s">
        <v>232</v>
      </c>
      <c r="O15" s="899"/>
      <c r="Q15" s="901">
        <f t="shared" si="1"/>
        <v>0</v>
      </c>
      <c r="R15" s="890" t="s">
        <v>232</v>
      </c>
      <c r="S15" s="901">
        <f t="shared" si="2"/>
        <v>0</v>
      </c>
      <c r="U15" s="898">
        <f t="shared" si="3"/>
        <v>0</v>
      </c>
      <c r="W15" s="902"/>
    </row>
    <row r="16" spans="2:23">
      <c r="B16" s="890">
        <v>11</v>
      </c>
      <c r="C16" s="894" t="s">
        <v>295</v>
      </c>
      <c r="D16" s="890" t="s">
        <v>429</v>
      </c>
      <c r="E16" s="899"/>
      <c r="F16" s="890" t="s">
        <v>232</v>
      </c>
      <c r="G16" s="899"/>
      <c r="H16" s="889" t="s">
        <v>493</v>
      </c>
      <c r="I16" s="899">
        <v>0</v>
      </c>
      <c r="J16" s="889" t="s">
        <v>426</v>
      </c>
      <c r="K16" s="898">
        <f t="shared" si="0"/>
        <v>0</v>
      </c>
      <c r="M16" s="899"/>
      <c r="N16" s="890" t="s">
        <v>232</v>
      </c>
      <c r="O16" s="899"/>
      <c r="Q16" s="901">
        <f t="shared" si="1"/>
        <v>0</v>
      </c>
      <c r="R16" s="890" t="s">
        <v>232</v>
      </c>
      <c r="S16" s="901">
        <f t="shared" si="2"/>
        <v>0</v>
      </c>
      <c r="U16" s="898">
        <f t="shared" si="3"/>
        <v>0</v>
      </c>
      <c r="W16" s="902"/>
    </row>
    <row r="17" spans="2:23">
      <c r="B17" s="890">
        <v>12</v>
      </c>
      <c r="C17" s="894" t="s">
        <v>197</v>
      </c>
      <c r="D17" s="890" t="s">
        <v>429</v>
      </c>
      <c r="E17" s="899"/>
      <c r="F17" s="890" t="s">
        <v>232</v>
      </c>
      <c r="G17" s="899"/>
      <c r="H17" s="889" t="s">
        <v>493</v>
      </c>
      <c r="I17" s="899">
        <v>0</v>
      </c>
      <c r="J17" s="889" t="s">
        <v>426</v>
      </c>
      <c r="K17" s="898">
        <f t="shared" si="0"/>
        <v>0</v>
      </c>
      <c r="M17" s="899"/>
      <c r="N17" s="890" t="s">
        <v>232</v>
      </c>
      <c r="O17" s="899"/>
      <c r="Q17" s="901">
        <f t="shared" si="1"/>
        <v>0</v>
      </c>
      <c r="R17" s="890" t="s">
        <v>232</v>
      </c>
      <c r="S17" s="901">
        <f t="shared" si="2"/>
        <v>0</v>
      </c>
      <c r="U17" s="898">
        <f t="shared" si="3"/>
        <v>0</v>
      </c>
      <c r="W17" s="902"/>
    </row>
    <row r="18" spans="2:23">
      <c r="B18" s="890">
        <v>13</v>
      </c>
      <c r="C18" s="894" t="s">
        <v>37</v>
      </c>
      <c r="D18" s="890" t="s">
        <v>429</v>
      </c>
      <c r="E18" s="899"/>
      <c r="F18" s="890" t="s">
        <v>232</v>
      </c>
      <c r="G18" s="899"/>
      <c r="H18" s="889" t="s">
        <v>493</v>
      </c>
      <c r="I18" s="899">
        <v>0</v>
      </c>
      <c r="J18" s="889" t="s">
        <v>426</v>
      </c>
      <c r="K18" s="898">
        <f t="shared" si="0"/>
        <v>0</v>
      </c>
      <c r="M18" s="899"/>
      <c r="N18" s="890" t="s">
        <v>232</v>
      </c>
      <c r="O18" s="899"/>
      <c r="Q18" s="901">
        <f t="shared" si="1"/>
        <v>0</v>
      </c>
      <c r="R18" s="890" t="s">
        <v>232</v>
      </c>
      <c r="S18" s="901">
        <f t="shared" si="2"/>
        <v>0</v>
      </c>
      <c r="U18" s="898">
        <f t="shared" si="3"/>
        <v>0</v>
      </c>
      <c r="W18" s="902"/>
    </row>
    <row r="19" spans="2:23">
      <c r="B19" s="890">
        <v>14</v>
      </c>
      <c r="C19" s="894" t="s">
        <v>286</v>
      </c>
      <c r="D19" s="890" t="s">
        <v>429</v>
      </c>
      <c r="E19" s="899"/>
      <c r="F19" s="890" t="s">
        <v>232</v>
      </c>
      <c r="G19" s="899"/>
      <c r="H19" s="889" t="s">
        <v>493</v>
      </c>
      <c r="I19" s="899">
        <v>0</v>
      </c>
      <c r="J19" s="889" t="s">
        <v>426</v>
      </c>
      <c r="K19" s="898">
        <f t="shared" si="0"/>
        <v>0</v>
      </c>
      <c r="M19" s="899"/>
      <c r="N19" s="890" t="s">
        <v>232</v>
      </c>
      <c r="O19" s="899"/>
      <c r="Q19" s="901">
        <f t="shared" si="1"/>
        <v>0</v>
      </c>
      <c r="R19" s="890" t="s">
        <v>232</v>
      </c>
      <c r="S19" s="901">
        <f t="shared" si="2"/>
        <v>0</v>
      </c>
      <c r="U19" s="898">
        <f t="shared" si="3"/>
        <v>0</v>
      </c>
      <c r="W19" s="902"/>
    </row>
    <row r="20" spans="2:23">
      <c r="B20" s="890">
        <v>15</v>
      </c>
      <c r="C20" s="894" t="s">
        <v>430</v>
      </c>
      <c r="D20" s="890" t="s">
        <v>429</v>
      </c>
      <c r="E20" s="899"/>
      <c r="F20" s="890" t="s">
        <v>232</v>
      </c>
      <c r="G20" s="899"/>
      <c r="H20" s="889" t="s">
        <v>493</v>
      </c>
      <c r="I20" s="899">
        <v>0</v>
      </c>
      <c r="J20" s="889" t="s">
        <v>426</v>
      </c>
      <c r="K20" s="898">
        <f t="shared" si="0"/>
        <v>0</v>
      </c>
      <c r="M20" s="899"/>
      <c r="N20" s="890" t="s">
        <v>232</v>
      </c>
      <c r="O20" s="899"/>
      <c r="Q20" s="901">
        <f t="shared" si="1"/>
        <v>0</v>
      </c>
      <c r="R20" s="890" t="s">
        <v>232</v>
      </c>
      <c r="S20" s="901">
        <f t="shared" si="2"/>
        <v>0</v>
      </c>
      <c r="U20" s="898">
        <f t="shared" si="3"/>
        <v>0</v>
      </c>
      <c r="W20" s="902"/>
    </row>
    <row r="21" spans="2:23">
      <c r="B21" s="890">
        <v>16</v>
      </c>
      <c r="C21" s="894" t="s">
        <v>272</v>
      </c>
      <c r="D21" s="890" t="s">
        <v>429</v>
      </c>
      <c r="E21" s="899"/>
      <c r="F21" s="890" t="s">
        <v>232</v>
      </c>
      <c r="G21" s="899"/>
      <c r="H21" s="889" t="s">
        <v>493</v>
      </c>
      <c r="I21" s="899">
        <v>0</v>
      </c>
      <c r="J21" s="889" t="s">
        <v>426</v>
      </c>
      <c r="K21" s="898">
        <f t="shared" si="0"/>
        <v>0</v>
      </c>
      <c r="M21" s="899"/>
      <c r="N21" s="890" t="s">
        <v>232</v>
      </c>
      <c r="O21" s="899"/>
      <c r="Q21" s="901">
        <f t="shared" si="1"/>
        <v>0</v>
      </c>
      <c r="R21" s="890" t="s">
        <v>232</v>
      </c>
      <c r="S21" s="901">
        <f t="shared" si="2"/>
        <v>0</v>
      </c>
      <c r="U21" s="898">
        <f t="shared" si="3"/>
        <v>0</v>
      </c>
      <c r="W21" s="902"/>
    </row>
    <row r="22" spans="2:23">
      <c r="B22" s="890">
        <v>17</v>
      </c>
      <c r="C22" s="894" t="s">
        <v>478</v>
      </c>
      <c r="D22" s="890" t="s">
        <v>429</v>
      </c>
      <c r="E22" s="899"/>
      <c r="F22" s="890" t="s">
        <v>232</v>
      </c>
      <c r="G22" s="899"/>
      <c r="H22" s="889" t="s">
        <v>493</v>
      </c>
      <c r="I22" s="899">
        <v>0</v>
      </c>
      <c r="J22" s="889" t="s">
        <v>426</v>
      </c>
      <c r="K22" s="898">
        <f t="shared" si="0"/>
        <v>0</v>
      </c>
      <c r="M22" s="899"/>
      <c r="N22" s="890" t="s">
        <v>232</v>
      </c>
      <c r="O22" s="899"/>
      <c r="Q22" s="901">
        <f t="shared" si="1"/>
        <v>0</v>
      </c>
      <c r="R22" s="890" t="s">
        <v>232</v>
      </c>
      <c r="S22" s="901">
        <f t="shared" si="2"/>
        <v>0</v>
      </c>
      <c r="U22" s="898">
        <f t="shared" si="3"/>
        <v>0</v>
      </c>
      <c r="W22" s="902"/>
    </row>
    <row r="23" spans="2:23">
      <c r="B23" s="890">
        <v>18</v>
      </c>
      <c r="C23" s="894" t="s">
        <v>362</v>
      </c>
      <c r="D23" s="890" t="s">
        <v>429</v>
      </c>
      <c r="E23" s="899"/>
      <c r="F23" s="890" t="s">
        <v>232</v>
      </c>
      <c r="G23" s="899"/>
      <c r="H23" s="889" t="s">
        <v>493</v>
      </c>
      <c r="I23" s="899">
        <v>0</v>
      </c>
      <c r="J23" s="889" t="s">
        <v>426</v>
      </c>
      <c r="K23" s="898">
        <f t="shared" si="0"/>
        <v>0</v>
      </c>
      <c r="M23" s="899"/>
      <c r="N23" s="890" t="s">
        <v>232</v>
      </c>
      <c r="O23" s="899"/>
      <c r="Q23" s="901">
        <f t="shared" si="1"/>
        <v>0</v>
      </c>
      <c r="R23" s="890" t="s">
        <v>232</v>
      </c>
      <c r="S23" s="901">
        <f t="shared" si="2"/>
        <v>0</v>
      </c>
      <c r="U23" s="898">
        <f t="shared" si="3"/>
        <v>0</v>
      </c>
      <c r="W23" s="902"/>
    </row>
    <row r="24" spans="2:23">
      <c r="B24" s="890">
        <v>19</v>
      </c>
      <c r="C24" s="894" t="s">
        <v>479</v>
      </c>
      <c r="D24" s="890" t="s">
        <v>429</v>
      </c>
      <c r="E24" s="899"/>
      <c r="F24" s="890" t="s">
        <v>232</v>
      </c>
      <c r="G24" s="899"/>
      <c r="H24" s="889" t="s">
        <v>493</v>
      </c>
      <c r="I24" s="899">
        <v>0</v>
      </c>
      <c r="J24" s="889" t="s">
        <v>426</v>
      </c>
      <c r="K24" s="898">
        <f t="shared" si="0"/>
        <v>0</v>
      </c>
      <c r="M24" s="899"/>
      <c r="N24" s="890" t="s">
        <v>232</v>
      </c>
      <c r="O24" s="899"/>
      <c r="Q24" s="901">
        <f t="shared" si="1"/>
        <v>0</v>
      </c>
      <c r="R24" s="890" t="s">
        <v>232</v>
      </c>
      <c r="S24" s="901">
        <f t="shared" si="2"/>
        <v>0</v>
      </c>
      <c r="U24" s="898">
        <f t="shared" si="3"/>
        <v>0</v>
      </c>
      <c r="W24" s="902"/>
    </row>
    <row r="25" spans="2:23">
      <c r="B25" s="890">
        <v>20</v>
      </c>
      <c r="C25" s="894" t="s">
        <v>79</v>
      </c>
      <c r="D25" s="890" t="s">
        <v>429</v>
      </c>
      <c r="E25" s="899"/>
      <c r="F25" s="890" t="s">
        <v>232</v>
      </c>
      <c r="G25" s="899"/>
      <c r="H25" s="889" t="s">
        <v>493</v>
      </c>
      <c r="I25" s="899">
        <v>0</v>
      </c>
      <c r="J25" s="889" t="s">
        <v>426</v>
      </c>
      <c r="K25" s="898">
        <f t="shared" si="0"/>
        <v>0</v>
      </c>
      <c r="M25" s="899"/>
      <c r="N25" s="890" t="s">
        <v>232</v>
      </c>
      <c r="O25" s="899"/>
      <c r="Q25" s="901">
        <f t="shared" si="1"/>
        <v>0</v>
      </c>
      <c r="R25" s="890" t="s">
        <v>232</v>
      </c>
      <c r="S25" s="901">
        <f t="shared" si="2"/>
        <v>0</v>
      </c>
      <c r="U25" s="898">
        <f t="shared" si="3"/>
        <v>0</v>
      </c>
      <c r="W25" s="902"/>
    </row>
    <row r="26" spans="2:23">
      <c r="B26" s="890">
        <v>21</v>
      </c>
      <c r="C26" s="894" t="s">
        <v>425</v>
      </c>
      <c r="D26" s="890" t="s">
        <v>429</v>
      </c>
      <c r="E26" s="900"/>
      <c r="F26" s="890" t="s">
        <v>232</v>
      </c>
      <c r="G26" s="900"/>
      <c r="H26" s="889" t="s">
        <v>493</v>
      </c>
      <c r="I26" s="900"/>
      <c r="J26" s="889" t="s">
        <v>426</v>
      </c>
      <c r="K26" s="894">
        <v>1</v>
      </c>
      <c r="M26" s="898"/>
      <c r="N26" s="890" t="s">
        <v>232</v>
      </c>
      <c r="O26" s="898"/>
      <c r="Q26" s="898"/>
      <c r="R26" s="890" t="s">
        <v>232</v>
      </c>
      <c r="S26" s="898"/>
      <c r="U26" s="894">
        <v>1</v>
      </c>
      <c r="W26" s="902"/>
    </row>
    <row r="27" spans="2:23">
      <c r="B27" s="890">
        <v>22</v>
      </c>
      <c r="C27" s="894" t="s">
        <v>480</v>
      </c>
      <c r="D27" s="890" t="s">
        <v>429</v>
      </c>
      <c r="E27" s="900"/>
      <c r="F27" s="890" t="s">
        <v>232</v>
      </c>
      <c r="G27" s="900"/>
      <c r="H27" s="889" t="s">
        <v>493</v>
      </c>
      <c r="I27" s="900"/>
      <c r="J27" s="889" t="s">
        <v>426</v>
      </c>
      <c r="K27" s="894">
        <v>2</v>
      </c>
      <c r="M27" s="898"/>
      <c r="N27" s="890" t="s">
        <v>232</v>
      </c>
      <c r="O27" s="898"/>
      <c r="Q27" s="898"/>
      <c r="R27" s="890" t="s">
        <v>232</v>
      </c>
      <c r="S27" s="898"/>
      <c r="U27" s="894">
        <v>2</v>
      </c>
      <c r="W27" s="902"/>
    </row>
    <row r="28" spans="2:23">
      <c r="B28" s="890">
        <v>23</v>
      </c>
      <c r="C28" s="894" t="s">
        <v>482</v>
      </c>
      <c r="D28" s="890" t="s">
        <v>429</v>
      </c>
      <c r="E28" s="900"/>
      <c r="F28" s="890" t="s">
        <v>232</v>
      </c>
      <c r="G28" s="900"/>
      <c r="H28" s="889" t="s">
        <v>493</v>
      </c>
      <c r="I28" s="900"/>
      <c r="J28" s="889" t="s">
        <v>426</v>
      </c>
      <c r="K28" s="894">
        <v>3</v>
      </c>
      <c r="M28" s="898"/>
      <c r="N28" s="890" t="s">
        <v>232</v>
      </c>
      <c r="O28" s="898"/>
      <c r="Q28" s="898"/>
      <c r="R28" s="890" t="s">
        <v>232</v>
      </c>
      <c r="S28" s="898"/>
      <c r="U28" s="894">
        <v>3</v>
      </c>
      <c r="W28" s="902"/>
    </row>
    <row r="29" spans="2:23">
      <c r="B29" s="890">
        <v>24</v>
      </c>
      <c r="C29" s="894" t="s">
        <v>66</v>
      </c>
      <c r="D29" s="890" t="s">
        <v>429</v>
      </c>
      <c r="E29" s="900"/>
      <c r="F29" s="890" t="s">
        <v>232</v>
      </c>
      <c r="G29" s="900"/>
      <c r="H29" s="889" t="s">
        <v>493</v>
      </c>
      <c r="I29" s="900"/>
      <c r="J29" s="889" t="s">
        <v>426</v>
      </c>
      <c r="K29" s="894">
        <v>4</v>
      </c>
      <c r="M29" s="898"/>
      <c r="N29" s="890" t="s">
        <v>232</v>
      </c>
      <c r="O29" s="898"/>
      <c r="Q29" s="898"/>
      <c r="R29" s="890" t="s">
        <v>232</v>
      </c>
      <c r="S29" s="898"/>
      <c r="U29" s="894">
        <v>4</v>
      </c>
      <c r="W29" s="902"/>
    </row>
    <row r="30" spans="2:23">
      <c r="B30" s="890">
        <v>25</v>
      </c>
      <c r="C30" s="894" t="s">
        <v>237</v>
      </c>
      <c r="D30" s="890" t="s">
        <v>429</v>
      </c>
      <c r="E30" s="900"/>
      <c r="F30" s="890" t="s">
        <v>232</v>
      </c>
      <c r="G30" s="900"/>
      <c r="H30" s="889" t="s">
        <v>493</v>
      </c>
      <c r="I30" s="900"/>
      <c r="J30" s="889" t="s">
        <v>426</v>
      </c>
      <c r="K30" s="894">
        <v>4</v>
      </c>
      <c r="M30" s="898"/>
      <c r="N30" s="890" t="s">
        <v>232</v>
      </c>
      <c r="O30" s="898"/>
      <c r="Q30" s="898"/>
      <c r="R30" s="890" t="s">
        <v>232</v>
      </c>
      <c r="S30" s="898"/>
      <c r="U30" s="894">
        <v>3</v>
      </c>
      <c r="W30" s="902"/>
    </row>
    <row r="31" spans="2:23">
      <c r="B31" s="890">
        <v>26</v>
      </c>
      <c r="C31" s="894" t="s">
        <v>314</v>
      </c>
      <c r="D31" s="890" t="s">
        <v>429</v>
      </c>
      <c r="E31" s="900"/>
      <c r="F31" s="890" t="s">
        <v>232</v>
      </c>
      <c r="G31" s="900"/>
      <c r="H31" s="889" t="s">
        <v>493</v>
      </c>
      <c r="I31" s="900"/>
      <c r="J31" s="889" t="s">
        <v>426</v>
      </c>
      <c r="K31" s="894">
        <v>5</v>
      </c>
      <c r="M31" s="898"/>
      <c r="N31" s="890" t="s">
        <v>232</v>
      </c>
      <c r="O31" s="898"/>
      <c r="Q31" s="898"/>
      <c r="R31" s="890" t="s">
        <v>232</v>
      </c>
      <c r="S31" s="898"/>
      <c r="U31" s="894">
        <v>5</v>
      </c>
      <c r="W31" s="902"/>
    </row>
    <row r="32" spans="2:23">
      <c r="B32" s="890">
        <v>27</v>
      </c>
      <c r="C32" s="894" t="s">
        <v>484</v>
      </c>
      <c r="D32" s="890" t="s">
        <v>429</v>
      </c>
      <c r="E32" s="900"/>
      <c r="F32" s="890" t="s">
        <v>232</v>
      </c>
      <c r="G32" s="900"/>
      <c r="H32" s="889" t="s">
        <v>493</v>
      </c>
      <c r="I32" s="900"/>
      <c r="J32" s="889" t="s">
        <v>426</v>
      </c>
      <c r="K32" s="894">
        <v>0</v>
      </c>
      <c r="M32" s="898"/>
      <c r="N32" s="890" t="s">
        <v>232</v>
      </c>
      <c r="O32" s="898"/>
      <c r="Q32" s="898"/>
      <c r="R32" s="890" t="s">
        <v>232</v>
      </c>
      <c r="S32" s="898"/>
      <c r="U32" s="894">
        <v>0</v>
      </c>
      <c r="W32" s="902" t="s">
        <v>337</v>
      </c>
    </row>
    <row r="33" spans="2:23">
      <c r="B33" s="890">
        <v>28</v>
      </c>
      <c r="C33" s="894" t="s">
        <v>485</v>
      </c>
      <c r="D33" s="890" t="s">
        <v>429</v>
      </c>
      <c r="E33" s="900"/>
      <c r="F33" s="890" t="s">
        <v>232</v>
      </c>
      <c r="G33" s="900"/>
      <c r="H33" s="889" t="s">
        <v>493</v>
      </c>
      <c r="I33" s="900"/>
      <c r="J33" s="889" t="s">
        <v>426</v>
      </c>
      <c r="K33" s="894"/>
      <c r="M33" s="898"/>
      <c r="N33" s="890" t="s">
        <v>232</v>
      </c>
      <c r="O33" s="898"/>
      <c r="Q33" s="898"/>
      <c r="R33" s="890" t="s">
        <v>232</v>
      </c>
      <c r="S33" s="898"/>
      <c r="U33" s="894"/>
      <c r="W33" s="902"/>
    </row>
    <row r="34" spans="2:23">
      <c r="B34" s="890">
        <v>29</v>
      </c>
      <c r="C34" s="894" t="s">
        <v>485</v>
      </c>
      <c r="D34" s="890" t="s">
        <v>429</v>
      </c>
      <c r="E34" s="900"/>
      <c r="F34" s="890" t="s">
        <v>232</v>
      </c>
      <c r="G34" s="900"/>
      <c r="H34" s="889" t="s">
        <v>493</v>
      </c>
      <c r="I34" s="900"/>
      <c r="J34" s="889" t="s">
        <v>426</v>
      </c>
      <c r="K34" s="894"/>
      <c r="M34" s="898"/>
      <c r="N34" s="890" t="s">
        <v>232</v>
      </c>
      <c r="O34" s="898"/>
      <c r="Q34" s="898"/>
      <c r="R34" s="890" t="s">
        <v>232</v>
      </c>
      <c r="S34" s="898"/>
      <c r="U34" s="894"/>
      <c r="W34" s="902"/>
    </row>
    <row r="35" spans="2:23">
      <c r="B35" s="890">
        <v>30</v>
      </c>
      <c r="C35" s="894" t="s">
        <v>485</v>
      </c>
      <c r="D35" s="890" t="s">
        <v>429</v>
      </c>
      <c r="E35" s="900"/>
      <c r="F35" s="890" t="s">
        <v>232</v>
      </c>
      <c r="G35" s="900"/>
      <c r="H35" s="889" t="s">
        <v>493</v>
      </c>
      <c r="I35" s="900"/>
      <c r="J35" s="889" t="s">
        <v>426</v>
      </c>
      <c r="K35" s="894"/>
      <c r="M35" s="898"/>
      <c r="N35" s="890" t="s">
        <v>232</v>
      </c>
      <c r="O35" s="898"/>
      <c r="Q35" s="898"/>
      <c r="R35" s="890" t="s">
        <v>232</v>
      </c>
      <c r="S35" s="898"/>
      <c r="U35" s="894"/>
      <c r="W35" s="902"/>
    </row>
    <row r="36" spans="2:23">
      <c r="C36" s="895"/>
    </row>
    <row r="37" spans="2:23">
      <c r="C37" s="896" t="s">
        <v>481</v>
      </c>
    </row>
    <row r="38" spans="2:23">
      <c r="C38" s="896" t="s">
        <v>486</v>
      </c>
    </row>
    <row r="39" spans="2:23">
      <c r="C39" s="896" t="s">
        <v>488</v>
      </c>
    </row>
    <row r="40" spans="2:23">
      <c r="C40" s="896" t="s">
        <v>489</v>
      </c>
    </row>
    <row r="41" spans="2:23">
      <c r="C41" s="892" t="s">
        <v>370</v>
      </c>
    </row>
    <row r="42" spans="2:23">
      <c r="C42" s="892" t="s">
        <v>298</v>
      </c>
    </row>
  </sheetData>
  <mergeCells count="4">
    <mergeCell ref="E4:K4"/>
    <mergeCell ref="M4:O4"/>
    <mergeCell ref="Q4:U4"/>
    <mergeCell ref="W4:W5"/>
  </mergeCells>
  <phoneticPr fontId="31"/>
  <pageMargins left="0.15748031496062992" right="0.15748031496062992" top="0.55118110236220474" bottom="0.35433070866141736" header="0.31496062992125984" footer="0.31496062992125984"/>
  <pageSetup paperSize="9" scale="45"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
    <tabColor theme="8" tint="0.6"/>
    <pageSetUpPr fitToPage="1"/>
  </sheetPr>
  <dimension ref="A1:BU80"/>
  <sheetViews>
    <sheetView showGridLines="0" view="pageBreakPreview" zoomScale="70" zoomScaleNormal="70" zoomScaleSheetLayoutView="70" workbookViewId="0">
      <selection sqref="A1:G1"/>
    </sheetView>
  </sheetViews>
  <sheetFormatPr defaultColWidth="4.375" defaultRowHeight="20.25" customHeight="1"/>
  <cols>
    <col min="1" max="1" width="1.625" style="553" customWidth="1"/>
    <col min="2" max="5" width="5.75" style="553" customWidth="1"/>
    <col min="6" max="6" width="16.5" style="553" hidden="1" customWidth="1"/>
    <col min="7" max="58" width="5.625" style="553" customWidth="1"/>
    <col min="59" max="16384" width="4.375" style="553"/>
  </cols>
  <sheetData>
    <row r="1" spans="2:64" s="766" customFormat="1" ht="20.25" customHeight="1">
      <c r="B1" s="905" t="s">
        <v>587</v>
      </c>
      <c r="D1" s="905"/>
      <c r="E1" s="905"/>
      <c r="F1" s="905"/>
      <c r="G1" s="905"/>
      <c r="H1" s="615" t="s">
        <v>243</v>
      </c>
      <c r="J1" s="615"/>
      <c r="L1" s="905"/>
      <c r="M1" s="905"/>
      <c r="N1" s="905"/>
      <c r="O1" s="905"/>
      <c r="P1" s="905"/>
      <c r="Q1" s="905"/>
      <c r="R1" s="905"/>
      <c r="AM1" s="1009"/>
      <c r="AN1" s="652"/>
      <c r="AO1" s="652" t="s">
        <v>156</v>
      </c>
      <c r="AP1" s="773" t="s">
        <v>368</v>
      </c>
      <c r="AQ1" s="774"/>
      <c r="AR1" s="774"/>
      <c r="AS1" s="774"/>
      <c r="AT1" s="774"/>
      <c r="AU1" s="774"/>
      <c r="AV1" s="774"/>
      <c r="AW1" s="774"/>
      <c r="AX1" s="774"/>
      <c r="AY1" s="774"/>
      <c r="AZ1" s="774"/>
      <c r="BA1" s="774"/>
      <c r="BB1" s="774"/>
      <c r="BC1" s="774"/>
      <c r="BD1" s="774"/>
      <c r="BE1" s="774"/>
      <c r="BF1" s="652" t="s">
        <v>160</v>
      </c>
    </row>
    <row r="2" spans="2:64" s="766" customFormat="1" ht="20.25" customHeight="1">
      <c r="C2" s="905"/>
      <c r="D2" s="905"/>
      <c r="E2" s="905"/>
      <c r="F2" s="905"/>
      <c r="G2" s="905"/>
      <c r="J2" s="615"/>
      <c r="L2" s="905"/>
      <c r="M2" s="905"/>
      <c r="N2" s="905"/>
      <c r="O2" s="905"/>
      <c r="P2" s="905"/>
      <c r="Q2" s="905"/>
      <c r="R2" s="905"/>
      <c r="Y2" s="652" t="s">
        <v>15</v>
      </c>
      <c r="Z2" s="751">
        <v>4</v>
      </c>
      <c r="AA2" s="751"/>
      <c r="AB2" s="652" t="s">
        <v>121</v>
      </c>
      <c r="AC2" s="753">
        <f>IF(Z2=0,"",YEAR(DATE(2018+Z2,1,1)))</f>
        <v>2022</v>
      </c>
      <c r="AD2" s="753"/>
      <c r="AE2" s="1007" t="s">
        <v>426</v>
      </c>
      <c r="AF2" s="1007" t="s">
        <v>258</v>
      </c>
      <c r="AG2" s="751">
        <v>4</v>
      </c>
      <c r="AH2" s="751"/>
      <c r="AI2" s="1007" t="s">
        <v>397</v>
      </c>
      <c r="AM2" s="1009"/>
      <c r="AN2" s="652"/>
      <c r="AO2" s="652" t="s">
        <v>420</v>
      </c>
      <c r="AP2" s="751" t="s">
        <v>502</v>
      </c>
      <c r="AQ2" s="751"/>
      <c r="AR2" s="751"/>
      <c r="AS2" s="751"/>
      <c r="AT2" s="751"/>
      <c r="AU2" s="751"/>
      <c r="AV2" s="751"/>
      <c r="AW2" s="751"/>
      <c r="AX2" s="751"/>
      <c r="AY2" s="751"/>
      <c r="AZ2" s="751"/>
      <c r="BA2" s="751"/>
      <c r="BB2" s="751"/>
      <c r="BC2" s="751"/>
      <c r="BD2" s="751"/>
      <c r="BE2" s="751"/>
      <c r="BF2" s="652" t="s">
        <v>160</v>
      </c>
    </row>
    <row r="3" spans="2:64" s="549" customFormat="1" ht="20.25" customHeight="1">
      <c r="G3" s="615"/>
      <c r="J3" s="615"/>
      <c r="L3" s="652"/>
      <c r="M3" s="652"/>
      <c r="N3" s="652"/>
      <c r="O3" s="652"/>
      <c r="P3" s="652"/>
      <c r="Q3" s="652"/>
      <c r="R3" s="652"/>
      <c r="Z3" s="752"/>
      <c r="AA3" s="752"/>
      <c r="AB3" s="760"/>
      <c r="AC3" s="762"/>
      <c r="AD3" s="760"/>
      <c r="BA3" s="1049" t="s">
        <v>17</v>
      </c>
      <c r="BB3" s="843" t="s">
        <v>49</v>
      </c>
      <c r="BC3" s="859"/>
      <c r="BD3" s="859"/>
      <c r="BE3" s="872"/>
      <c r="BF3" s="652"/>
    </row>
    <row r="4" spans="2:64" s="549" customFormat="1" ht="18.75">
      <c r="G4" s="615"/>
      <c r="J4" s="615"/>
      <c r="L4" s="652"/>
      <c r="M4" s="652"/>
      <c r="N4" s="652"/>
      <c r="O4" s="652"/>
      <c r="P4" s="652"/>
      <c r="Q4" s="652"/>
      <c r="R4" s="652"/>
      <c r="Z4" s="753"/>
      <c r="AA4" s="753"/>
      <c r="AG4" s="766"/>
      <c r="AH4" s="766"/>
      <c r="AI4" s="766"/>
      <c r="AJ4" s="766"/>
      <c r="AK4" s="766"/>
      <c r="AL4" s="766"/>
      <c r="AM4" s="766"/>
      <c r="AN4" s="766"/>
      <c r="AO4" s="766"/>
      <c r="AP4" s="766"/>
      <c r="AQ4" s="766"/>
      <c r="AR4" s="766"/>
      <c r="AS4" s="766"/>
      <c r="AT4" s="766"/>
      <c r="AU4" s="766"/>
      <c r="AV4" s="766"/>
      <c r="AW4" s="766"/>
      <c r="AX4" s="766"/>
      <c r="AY4" s="766"/>
      <c r="AZ4" s="766"/>
      <c r="BA4" s="1049" t="s">
        <v>294</v>
      </c>
      <c r="BB4" s="843" t="s">
        <v>468</v>
      </c>
      <c r="BC4" s="859"/>
      <c r="BD4" s="859"/>
      <c r="BE4" s="872"/>
      <c r="BF4" s="778"/>
    </row>
    <row r="5" spans="2:64" s="549" customFormat="1" ht="6.75" customHeight="1">
      <c r="C5" s="566"/>
      <c r="D5" s="566"/>
      <c r="E5" s="566"/>
      <c r="F5" s="566"/>
      <c r="G5" s="616"/>
      <c r="H5" s="566"/>
      <c r="I5" s="566"/>
      <c r="J5" s="616"/>
      <c r="K5" s="566"/>
      <c r="L5" s="641"/>
      <c r="M5" s="641"/>
      <c r="N5" s="641"/>
      <c r="O5" s="641"/>
      <c r="P5" s="641"/>
      <c r="Q5" s="641"/>
      <c r="R5" s="641"/>
      <c r="S5" s="566"/>
      <c r="T5" s="566"/>
      <c r="U5" s="566"/>
      <c r="V5" s="566"/>
      <c r="W5" s="566"/>
      <c r="X5" s="566"/>
      <c r="Y5" s="566"/>
      <c r="Z5" s="645"/>
      <c r="AA5" s="645"/>
      <c r="AB5" s="566"/>
      <c r="AC5" s="566"/>
      <c r="AD5" s="566"/>
      <c r="AE5" s="566"/>
      <c r="AG5" s="766"/>
      <c r="AH5" s="766"/>
      <c r="AI5" s="766"/>
      <c r="AJ5" s="766"/>
      <c r="AK5" s="766"/>
      <c r="AL5" s="766"/>
      <c r="AM5" s="766"/>
      <c r="AN5" s="766"/>
      <c r="AO5" s="766"/>
      <c r="AP5" s="766"/>
      <c r="AQ5" s="766"/>
      <c r="AR5" s="766"/>
      <c r="AS5" s="766"/>
      <c r="AT5" s="766"/>
      <c r="AU5" s="766"/>
      <c r="AV5" s="766"/>
      <c r="AW5" s="766"/>
      <c r="AX5" s="766"/>
      <c r="AY5" s="766"/>
      <c r="AZ5" s="766"/>
      <c r="BA5" s="766"/>
      <c r="BB5" s="766"/>
      <c r="BC5" s="766"/>
      <c r="BD5" s="766"/>
      <c r="BE5" s="778"/>
      <c r="BF5" s="778"/>
    </row>
    <row r="6" spans="2:64" s="549" customFormat="1" ht="20.25" customHeight="1">
      <c r="C6" s="566"/>
      <c r="D6" s="566"/>
      <c r="E6" s="566"/>
      <c r="F6" s="566"/>
      <c r="G6" s="616"/>
      <c r="H6" s="566"/>
      <c r="I6" s="566"/>
      <c r="J6" s="616"/>
      <c r="K6" s="566"/>
      <c r="L6" s="641"/>
      <c r="M6" s="641"/>
      <c r="N6" s="641"/>
      <c r="O6" s="641"/>
      <c r="P6" s="641"/>
      <c r="Q6" s="641"/>
      <c r="R6" s="641"/>
      <c r="S6" s="566"/>
      <c r="T6" s="566"/>
      <c r="U6" s="566"/>
      <c r="V6" s="566"/>
      <c r="W6" s="566"/>
      <c r="X6" s="566"/>
      <c r="Y6" s="566"/>
      <c r="Z6" s="645"/>
      <c r="AA6" s="645"/>
      <c r="AB6" s="566"/>
      <c r="AC6" s="566"/>
      <c r="AD6" s="566"/>
      <c r="AE6" s="566"/>
      <c r="AG6" s="766"/>
      <c r="AH6" s="766"/>
      <c r="AI6" s="766"/>
      <c r="AJ6" s="766"/>
      <c r="AK6" s="766"/>
      <c r="AL6" s="766" t="s">
        <v>400</v>
      </c>
      <c r="AM6" s="766"/>
      <c r="AN6" s="766"/>
      <c r="AO6" s="766"/>
      <c r="AP6" s="766"/>
      <c r="AQ6" s="766"/>
      <c r="AR6" s="766"/>
      <c r="AS6" s="766"/>
      <c r="AT6" s="640"/>
      <c r="AU6" s="640"/>
      <c r="AV6" s="776"/>
      <c r="AW6" s="766"/>
      <c r="AX6" s="791">
        <v>40</v>
      </c>
      <c r="AY6" s="807"/>
      <c r="AZ6" s="776" t="s">
        <v>466</v>
      </c>
      <c r="BA6" s="766"/>
      <c r="BB6" s="791">
        <v>160</v>
      </c>
      <c r="BC6" s="807"/>
      <c r="BD6" s="776" t="s">
        <v>92</v>
      </c>
      <c r="BE6" s="766"/>
      <c r="BF6" s="778"/>
    </row>
    <row r="7" spans="2:64" s="549" customFormat="1" ht="6.75" customHeight="1">
      <c r="C7" s="566"/>
      <c r="D7" s="566"/>
      <c r="E7" s="566"/>
      <c r="F7" s="566"/>
      <c r="G7" s="616"/>
      <c r="H7" s="566"/>
      <c r="I7" s="566"/>
      <c r="J7" s="616"/>
      <c r="K7" s="566"/>
      <c r="L7" s="641"/>
      <c r="M7" s="641"/>
      <c r="N7" s="641"/>
      <c r="O7" s="641"/>
      <c r="P7" s="641"/>
      <c r="Q7" s="641"/>
      <c r="R7" s="641"/>
      <c r="S7" s="566"/>
      <c r="T7" s="566"/>
      <c r="U7" s="566"/>
      <c r="V7" s="566"/>
      <c r="W7" s="566"/>
      <c r="X7" s="566"/>
      <c r="Y7" s="566"/>
      <c r="Z7" s="645"/>
      <c r="AA7" s="645"/>
      <c r="AB7" s="566"/>
      <c r="AC7" s="566"/>
      <c r="AD7" s="566"/>
      <c r="AE7" s="566"/>
      <c r="AG7" s="766"/>
      <c r="AH7" s="766"/>
      <c r="AI7" s="766"/>
      <c r="AJ7" s="766"/>
      <c r="AK7" s="766"/>
      <c r="AL7" s="766"/>
      <c r="AM7" s="766"/>
      <c r="AN7" s="766"/>
      <c r="AO7" s="766"/>
      <c r="AP7" s="766"/>
      <c r="AQ7" s="766"/>
      <c r="AR7" s="766"/>
      <c r="AS7" s="766"/>
      <c r="AT7" s="766"/>
      <c r="AU7" s="766"/>
      <c r="AV7" s="766"/>
      <c r="AW7" s="766"/>
      <c r="AX7" s="766"/>
      <c r="AY7" s="766"/>
      <c r="AZ7" s="766"/>
      <c r="BA7" s="766"/>
      <c r="BB7" s="766"/>
      <c r="BC7" s="766"/>
      <c r="BD7" s="766"/>
      <c r="BE7" s="778"/>
      <c r="BF7" s="778"/>
    </row>
    <row r="8" spans="2:64" s="549" customFormat="1" ht="20.25" customHeight="1">
      <c r="B8" s="550"/>
      <c r="C8" s="550"/>
      <c r="D8" s="550"/>
      <c r="E8" s="550"/>
      <c r="F8" s="550"/>
      <c r="G8" s="617"/>
      <c r="H8" s="617"/>
      <c r="I8" s="617"/>
      <c r="J8" s="550"/>
      <c r="K8" s="550"/>
      <c r="L8" s="617"/>
      <c r="M8" s="617"/>
      <c r="N8" s="617"/>
      <c r="O8" s="550"/>
      <c r="P8" s="617"/>
      <c r="Q8" s="617"/>
      <c r="R8" s="617"/>
      <c r="S8" s="706"/>
      <c r="T8" s="721"/>
      <c r="U8" s="721"/>
      <c r="V8" s="736"/>
      <c r="Z8" s="645"/>
      <c r="AA8" s="757"/>
      <c r="AB8" s="616"/>
      <c r="AC8" s="645"/>
      <c r="AD8" s="645"/>
      <c r="AE8" s="645"/>
      <c r="AF8" s="764"/>
      <c r="AG8" s="646"/>
      <c r="AH8" s="646"/>
      <c r="AI8" s="646"/>
      <c r="AJ8" s="653"/>
      <c r="AK8" s="641"/>
      <c r="AL8" s="757"/>
      <c r="AM8" s="757"/>
      <c r="AN8" s="616"/>
      <c r="AO8" s="640"/>
      <c r="AP8" s="640"/>
      <c r="AQ8" s="640"/>
      <c r="AR8" s="567"/>
      <c r="AS8" s="567"/>
      <c r="AT8" s="766"/>
      <c r="AU8" s="640"/>
      <c r="AV8" s="640"/>
      <c r="AW8" s="550"/>
      <c r="AX8" s="766"/>
      <c r="AY8" s="766" t="s">
        <v>465</v>
      </c>
      <c r="AZ8" s="766"/>
      <c r="BA8" s="766"/>
      <c r="BB8" s="1062">
        <f>DAY(EOMONTH(DATE(AC2,AG2,1),0))</f>
        <v>30</v>
      </c>
      <c r="BC8" s="1067"/>
      <c r="BD8" s="766" t="s">
        <v>210</v>
      </c>
      <c r="BE8" s="766"/>
      <c r="BF8" s="766"/>
      <c r="BJ8" s="652"/>
      <c r="BK8" s="652"/>
      <c r="BL8" s="652"/>
    </row>
    <row r="9" spans="2:64" s="549" customFormat="1" ht="6" customHeight="1">
      <c r="B9" s="551"/>
      <c r="C9" s="551"/>
      <c r="D9" s="551"/>
      <c r="E9" s="551"/>
      <c r="F9" s="551"/>
      <c r="G9" s="550"/>
      <c r="H9" s="617"/>
      <c r="I9" s="640"/>
      <c r="J9" s="640"/>
      <c r="K9" s="551"/>
      <c r="L9" s="550"/>
      <c r="M9" s="617"/>
      <c r="N9" s="640"/>
      <c r="O9" s="640"/>
      <c r="P9" s="550"/>
      <c r="Q9" s="640"/>
      <c r="R9" s="551"/>
      <c r="S9" s="640"/>
      <c r="T9" s="640"/>
      <c r="U9" s="640"/>
      <c r="V9" s="640"/>
      <c r="Z9" s="566"/>
      <c r="AA9" s="653"/>
      <c r="AB9" s="653"/>
      <c r="AC9" s="566"/>
      <c r="AD9" s="566"/>
      <c r="AE9" s="566"/>
      <c r="AF9" s="765"/>
      <c r="AG9" s="645"/>
      <c r="AH9" s="653"/>
      <c r="AI9" s="566"/>
      <c r="AJ9" s="646"/>
      <c r="AK9" s="653"/>
      <c r="AL9" s="653"/>
      <c r="AM9" s="653"/>
      <c r="AN9" s="653"/>
      <c r="AO9" s="566"/>
      <c r="AP9" s="766"/>
      <c r="AQ9" s="775"/>
      <c r="AR9" s="775"/>
      <c r="AS9" s="775"/>
      <c r="AT9" s="766"/>
      <c r="AU9" s="766"/>
      <c r="AV9" s="766"/>
      <c r="AW9" s="766"/>
      <c r="AX9" s="766"/>
      <c r="AY9" s="766"/>
      <c r="AZ9" s="766"/>
      <c r="BA9" s="766"/>
      <c r="BB9" s="766"/>
      <c r="BC9" s="766"/>
      <c r="BD9" s="766"/>
      <c r="BE9" s="766"/>
      <c r="BF9" s="766"/>
      <c r="BJ9" s="652"/>
      <c r="BK9" s="652"/>
      <c r="BL9" s="652"/>
    </row>
    <row r="10" spans="2:64" s="549" customFormat="1" ht="18.75">
      <c r="B10" s="550"/>
      <c r="C10" s="550"/>
      <c r="D10" s="550"/>
      <c r="E10" s="550"/>
      <c r="F10" s="550"/>
      <c r="G10" s="617"/>
      <c r="H10" s="617"/>
      <c r="I10" s="617"/>
      <c r="J10" s="550"/>
      <c r="K10" s="550"/>
      <c r="L10" s="617"/>
      <c r="M10" s="617"/>
      <c r="N10" s="617"/>
      <c r="O10" s="550"/>
      <c r="P10" s="617"/>
      <c r="Q10" s="617"/>
      <c r="R10" s="617"/>
      <c r="S10" s="706"/>
      <c r="T10" s="721"/>
      <c r="U10" s="721"/>
      <c r="V10" s="736"/>
      <c r="Z10" s="645"/>
      <c r="AA10" s="757"/>
      <c r="AB10" s="616"/>
      <c r="AC10" s="645"/>
      <c r="AD10" s="645"/>
      <c r="AE10" s="645"/>
      <c r="AF10" s="765"/>
      <c r="AG10" s="646"/>
      <c r="AH10" s="646"/>
      <c r="AI10" s="646"/>
      <c r="AJ10" s="653"/>
      <c r="AK10" s="641"/>
      <c r="AL10" s="757"/>
      <c r="AM10" s="766"/>
      <c r="AN10" s="766"/>
      <c r="AO10" s="770"/>
      <c r="AP10" s="770"/>
      <c r="AQ10" s="770"/>
      <c r="AR10" s="776"/>
      <c r="AS10" s="775"/>
      <c r="AT10" s="775"/>
      <c r="AU10" s="775"/>
      <c r="AV10" s="653"/>
      <c r="AW10" s="653"/>
      <c r="AX10" s="1013"/>
      <c r="AY10" s="1013"/>
      <c r="AZ10" s="778" t="s">
        <v>467</v>
      </c>
      <c r="BA10" s="653"/>
      <c r="BB10" s="791">
        <v>1</v>
      </c>
      <c r="BC10" s="861"/>
      <c r="BD10" s="807"/>
      <c r="BE10" s="1074" t="s">
        <v>470</v>
      </c>
      <c r="BF10" s="766"/>
      <c r="BJ10" s="652"/>
      <c r="BK10" s="652"/>
      <c r="BL10" s="652"/>
    </row>
    <row r="11" spans="2:64" s="549" customFormat="1" ht="6" customHeight="1">
      <c r="B11" s="551"/>
      <c r="C11" s="551"/>
      <c r="D11" s="551"/>
      <c r="E11" s="551"/>
      <c r="F11" s="608"/>
      <c r="G11" s="551"/>
      <c r="H11" s="551"/>
      <c r="I11" s="551"/>
      <c r="J11" s="551"/>
      <c r="K11" s="550"/>
      <c r="L11" s="617"/>
      <c r="M11" s="640"/>
      <c r="N11" s="640"/>
      <c r="O11" s="550"/>
      <c r="P11" s="640"/>
      <c r="Q11" s="551"/>
      <c r="R11" s="640"/>
      <c r="S11" s="640"/>
      <c r="T11" s="640"/>
      <c r="U11" s="640"/>
      <c r="V11" s="608"/>
      <c r="Z11" s="566"/>
      <c r="AA11" s="653"/>
      <c r="AB11" s="653"/>
      <c r="AC11" s="566"/>
      <c r="AD11" s="566"/>
      <c r="AE11" s="566"/>
      <c r="AF11" s="765"/>
      <c r="AG11" s="645"/>
      <c r="AH11" s="646"/>
      <c r="AI11" s="653"/>
      <c r="AJ11" s="646"/>
      <c r="AK11" s="653"/>
      <c r="AL11" s="653"/>
      <c r="AM11" s="653"/>
      <c r="AN11" s="653"/>
      <c r="AO11" s="551"/>
      <c r="AP11" s="551"/>
      <c r="AQ11" s="550"/>
      <c r="AR11" s="777"/>
      <c r="AS11" s="775"/>
      <c r="AT11" s="775"/>
      <c r="AU11" s="775"/>
      <c r="AV11" s="653"/>
      <c r="AW11" s="653"/>
      <c r="AX11" s="1013"/>
      <c r="AY11" s="1013"/>
      <c r="AZ11" s="653"/>
      <c r="BA11" s="653"/>
      <c r="BB11" s="645"/>
      <c r="BC11" s="645"/>
      <c r="BD11" s="645"/>
      <c r="BE11" s="1074"/>
      <c r="BF11" s="766"/>
      <c r="BJ11" s="652"/>
      <c r="BK11" s="652"/>
      <c r="BL11" s="652"/>
    </row>
    <row r="12" spans="2:64" s="549" customFormat="1" ht="20.25" customHeight="1">
      <c r="B12" s="552"/>
      <c r="C12" s="552"/>
      <c r="D12" s="552"/>
      <c r="E12" s="552"/>
      <c r="F12" s="552"/>
      <c r="G12" s="552"/>
      <c r="H12" s="552"/>
      <c r="I12" s="552"/>
      <c r="J12" s="552"/>
      <c r="K12" s="552"/>
      <c r="L12" s="552"/>
      <c r="M12" s="552"/>
      <c r="N12" s="552"/>
      <c r="O12" s="552"/>
      <c r="P12" s="552"/>
      <c r="Q12" s="552"/>
      <c r="R12" s="552"/>
      <c r="S12" s="552"/>
      <c r="T12" s="552"/>
      <c r="U12" s="552"/>
      <c r="V12" s="552"/>
      <c r="Z12" s="550"/>
      <c r="AA12" s="758"/>
      <c r="AB12" s="758"/>
      <c r="AC12" s="550"/>
      <c r="AD12" s="645"/>
      <c r="AE12" s="645"/>
      <c r="AF12" s="764"/>
      <c r="AG12" s="616"/>
      <c r="AH12" s="646"/>
      <c r="AI12" s="653"/>
      <c r="AJ12" s="646"/>
      <c r="AK12" s="653"/>
      <c r="AL12" s="653"/>
      <c r="AM12" s="653"/>
      <c r="AN12" s="653"/>
      <c r="AO12" s="771"/>
      <c r="AP12" s="771"/>
      <c r="AQ12" s="771"/>
      <c r="AR12" s="776"/>
      <c r="AS12" s="775"/>
      <c r="AT12" s="775"/>
      <c r="AU12" s="775"/>
      <c r="AV12" s="653"/>
      <c r="AW12" s="653"/>
      <c r="AX12" s="1013"/>
      <c r="AY12" s="1013"/>
      <c r="AZ12" s="653"/>
      <c r="BA12" s="653"/>
      <c r="BB12" s="791">
        <v>1</v>
      </c>
      <c r="BC12" s="861"/>
      <c r="BD12" s="807"/>
      <c r="BE12" s="1075" t="s">
        <v>118</v>
      </c>
      <c r="BF12" s="766"/>
      <c r="BJ12" s="652"/>
      <c r="BK12" s="652"/>
      <c r="BL12" s="652"/>
    </row>
    <row r="13" spans="2:64" s="549" customFormat="1" ht="6.75" customHeight="1">
      <c r="B13" s="552"/>
      <c r="C13" s="552"/>
      <c r="D13" s="552"/>
      <c r="E13" s="552"/>
      <c r="F13" s="552"/>
      <c r="G13" s="552"/>
      <c r="H13" s="552"/>
      <c r="I13" s="552"/>
      <c r="J13" s="552"/>
      <c r="K13" s="552"/>
      <c r="L13" s="552"/>
      <c r="M13" s="552"/>
      <c r="N13" s="552"/>
      <c r="O13" s="552"/>
      <c r="P13" s="552"/>
      <c r="Q13" s="552"/>
      <c r="R13" s="552"/>
      <c r="S13" s="552"/>
      <c r="T13" s="552"/>
      <c r="U13" s="552"/>
      <c r="V13" s="552"/>
      <c r="Z13" s="617"/>
      <c r="AA13" s="759"/>
      <c r="AB13" s="759"/>
      <c r="AC13" s="617"/>
      <c r="AD13" s="646"/>
      <c r="AE13" s="646"/>
      <c r="AF13" s="765"/>
      <c r="AG13" s="766"/>
      <c r="AH13" s="766"/>
      <c r="AI13" s="766"/>
      <c r="AJ13" s="766"/>
      <c r="AK13" s="766"/>
      <c r="AL13" s="766"/>
      <c r="AM13" s="766"/>
      <c r="AN13" s="766"/>
      <c r="AO13" s="551"/>
      <c r="AP13" s="551"/>
      <c r="AQ13" s="551"/>
      <c r="AR13" s="766"/>
      <c r="AS13" s="775"/>
      <c r="AT13" s="775"/>
      <c r="AU13" s="775"/>
      <c r="AV13" s="653"/>
      <c r="AW13" s="653"/>
      <c r="AX13" s="1013"/>
      <c r="AY13" s="1013"/>
      <c r="AZ13" s="653"/>
      <c r="BA13" s="653"/>
      <c r="BB13" s="645"/>
      <c r="BC13" s="645"/>
      <c r="BD13" s="645"/>
      <c r="BE13" s="1074"/>
      <c r="BF13" s="766"/>
      <c r="BJ13" s="652"/>
      <c r="BK13" s="652"/>
      <c r="BL13" s="652"/>
    </row>
    <row r="14" spans="2:64" s="549" customFormat="1" ht="18.75">
      <c r="B14" s="552"/>
      <c r="C14" s="552"/>
      <c r="D14" s="552"/>
      <c r="E14" s="552"/>
      <c r="F14" s="552"/>
      <c r="G14" s="552"/>
      <c r="H14" s="552"/>
      <c r="I14" s="552"/>
      <c r="J14" s="552"/>
      <c r="K14" s="552"/>
      <c r="L14" s="552"/>
      <c r="M14" s="552"/>
      <c r="N14" s="552"/>
      <c r="O14" s="552"/>
      <c r="P14" s="552"/>
      <c r="Q14" s="552"/>
      <c r="R14" s="552"/>
      <c r="S14" s="552"/>
      <c r="T14" s="552"/>
      <c r="U14" s="552"/>
      <c r="V14" s="552"/>
      <c r="Z14" s="550"/>
      <c r="AA14" s="758"/>
      <c r="AB14" s="758"/>
      <c r="AC14" s="550"/>
      <c r="AD14" s="645"/>
      <c r="AE14" s="645"/>
      <c r="AF14" s="765"/>
      <c r="AG14" s="766"/>
      <c r="AH14" s="766"/>
      <c r="AI14" s="766"/>
      <c r="AJ14" s="766"/>
      <c r="AK14" s="766"/>
      <c r="AL14" s="766"/>
      <c r="AM14" s="766"/>
      <c r="AN14" s="766"/>
      <c r="AO14" s="640"/>
      <c r="AP14" s="640"/>
      <c r="AQ14" s="640"/>
      <c r="AR14" s="766"/>
      <c r="AS14" s="775"/>
      <c r="AT14" s="778" t="s">
        <v>26</v>
      </c>
      <c r="AU14" s="781">
        <v>0.39583333333333331</v>
      </c>
      <c r="AV14" s="784"/>
      <c r="AW14" s="788"/>
      <c r="AX14" s="645" t="s">
        <v>232</v>
      </c>
      <c r="AY14" s="781">
        <v>0.6875</v>
      </c>
      <c r="AZ14" s="784"/>
      <c r="BA14" s="788"/>
      <c r="BB14" s="641" t="s">
        <v>469</v>
      </c>
      <c r="BC14" s="1068">
        <f>(AY14-AU14)*24</f>
        <v>7</v>
      </c>
      <c r="BD14" s="1073"/>
      <c r="BE14" s="616" t="s">
        <v>472</v>
      </c>
      <c r="BF14" s="645"/>
      <c r="BJ14" s="652"/>
      <c r="BK14" s="652"/>
      <c r="BL14" s="652"/>
    </row>
    <row r="15" spans="2:64" s="549" customFormat="1" ht="6.75" customHeight="1">
      <c r="C15" s="567"/>
      <c r="D15" s="567"/>
      <c r="E15" s="567"/>
      <c r="F15" s="567"/>
      <c r="G15" s="566"/>
      <c r="H15" s="566"/>
      <c r="I15" s="641"/>
      <c r="J15" s="645"/>
      <c r="K15" s="646"/>
      <c r="L15" s="653"/>
      <c r="M15" s="653"/>
      <c r="N15" s="645"/>
      <c r="O15" s="653"/>
      <c r="P15" s="566"/>
      <c r="Q15" s="646"/>
      <c r="R15" s="653"/>
      <c r="S15" s="653"/>
      <c r="T15" s="653"/>
      <c r="U15" s="653"/>
      <c r="V15" s="566"/>
      <c r="W15" s="641"/>
      <c r="X15" s="645"/>
      <c r="Y15" s="645"/>
      <c r="Z15" s="616"/>
      <c r="AA15" s="645"/>
      <c r="AB15" s="641"/>
      <c r="AC15" s="645"/>
      <c r="AD15" s="646"/>
      <c r="AE15" s="653"/>
      <c r="AF15" s="765"/>
      <c r="AG15" s="764"/>
      <c r="AH15" s="768"/>
      <c r="AI15" s="765"/>
      <c r="AJ15" s="768"/>
      <c r="AK15" s="765"/>
      <c r="AL15" s="765"/>
      <c r="AM15" s="765"/>
      <c r="AN15" s="765"/>
      <c r="AQ15" s="753"/>
      <c r="AR15" s="753"/>
      <c r="AS15" s="753"/>
      <c r="AT15" s="753"/>
      <c r="AU15" s="753"/>
      <c r="AV15" s="765"/>
      <c r="AW15" s="765"/>
      <c r="AX15" s="1014"/>
      <c r="AY15" s="1014"/>
      <c r="AZ15" s="765"/>
      <c r="BA15" s="765"/>
      <c r="BB15" s="764"/>
      <c r="BC15" s="764"/>
      <c r="BD15" s="764"/>
      <c r="BE15" s="1076"/>
      <c r="BJ15" s="652"/>
      <c r="BK15" s="652"/>
      <c r="BL15" s="652"/>
    </row>
    <row r="16" spans="2:64" ht="8.4499999999999993" customHeight="1">
      <c r="C16" s="568"/>
      <c r="D16" s="568"/>
      <c r="E16" s="568"/>
      <c r="F16" s="568"/>
      <c r="G16" s="568"/>
      <c r="X16" s="568"/>
      <c r="AN16" s="568"/>
      <c r="BE16" s="1077"/>
      <c r="BF16" s="1077"/>
      <c r="BG16" s="1077"/>
    </row>
    <row r="17" spans="2:58" ht="20.25" customHeight="1">
      <c r="B17" s="906" t="s">
        <v>119</v>
      </c>
      <c r="C17" s="918" t="s">
        <v>450</v>
      </c>
      <c r="D17" s="929"/>
      <c r="E17" s="932"/>
      <c r="F17" s="932"/>
      <c r="G17" s="936" t="s">
        <v>363</v>
      </c>
      <c r="H17" s="943" t="s">
        <v>161</v>
      </c>
      <c r="I17" s="929"/>
      <c r="J17" s="929"/>
      <c r="K17" s="932"/>
      <c r="L17" s="943" t="s">
        <v>457</v>
      </c>
      <c r="M17" s="929"/>
      <c r="N17" s="929"/>
      <c r="O17" s="953"/>
      <c r="P17" s="956"/>
      <c r="Q17" s="965"/>
      <c r="R17" s="973"/>
      <c r="S17" s="707" t="s">
        <v>459</v>
      </c>
      <c r="T17" s="722"/>
      <c r="U17" s="722"/>
      <c r="V17" s="722"/>
      <c r="W17" s="722"/>
      <c r="X17" s="722"/>
      <c r="Y17" s="722"/>
      <c r="Z17" s="722"/>
      <c r="AA17" s="722"/>
      <c r="AB17" s="722"/>
      <c r="AC17" s="722"/>
      <c r="AD17" s="722"/>
      <c r="AE17" s="722"/>
      <c r="AF17" s="722"/>
      <c r="AG17" s="722"/>
      <c r="AH17" s="722"/>
      <c r="AI17" s="722"/>
      <c r="AJ17" s="722"/>
      <c r="AK17" s="722"/>
      <c r="AL17" s="722"/>
      <c r="AM17" s="722"/>
      <c r="AN17" s="722"/>
      <c r="AO17" s="722"/>
      <c r="AP17" s="722"/>
      <c r="AQ17" s="722"/>
      <c r="AR17" s="722"/>
      <c r="AS17" s="722"/>
      <c r="AT17" s="722"/>
      <c r="AU17" s="722"/>
      <c r="AV17" s="722"/>
      <c r="AW17" s="789"/>
      <c r="AX17" s="1015" t="str">
        <f>IF(BB3="４週","(11) 1～4週目の勤務時間数合計","(11) 1か月の勤務時間数   合計")</f>
        <v>(11) 1～4週目の勤務時間数合計</v>
      </c>
      <c r="AY17" s="1028"/>
      <c r="AZ17" s="1040" t="s">
        <v>270</v>
      </c>
      <c r="BA17" s="1050"/>
      <c r="BB17" s="1063" t="s">
        <v>374</v>
      </c>
      <c r="BC17" s="1069"/>
      <c r="BD17" s="1069"/>
      <c r="BE17" s="1069"/>
      <c r="BF17" s="1078"/>
    </row>
    <row r="18" spans="2:58" ht="20.25" customHeight="1">
      <c r="B18" s="907"/>
      <c r="C18" s="919"/>
      <c r="D18" s="930"/>
      <c r="E18" s="933"/>
      <c r="F18" s="933"/>
      <c r="G18" s="937"/>
      <c r="H18" s="944"/>
      <c r="I18" s="930"/>
      <c r="J18" s="930"/>
      <c r="K18" s="933"/>
      <c r="L18" s="944"/>
      <c r="M18" s="930"/>
      <c r="N18" s="930"/>
      <c r="O18" s="954"/>
      <c r="P18" s="957"/>
      <c r="Q18" s="966"/>
      <c r="R18" s="974"/>
      <c r="S18" s="986" t="s">
        <v>330</v>
      </c>
      <c r="T18" s="993"/>
      <c r="U18" s="993"/>
      <c r="V18" s="993"/>
      <c r="W18" s="993"/>
      <c r="X18" s="993"/>
      <c r="Y18" s="1000"/>
      <c r="Z18" s="986" t="s">
        <v>462</v>
      </c>
      <c r="AA18" s="993"/>
      <c r="AB18" s="993"/>
      <c r="AC18" s="993"/>
      <c r="AD18" s="993"/>
      <c r="AE18" s="993"/>
      <c r="AF18" s="1000"/>
      <c r="AG18" s="986" t="s">
        <v>463</v>
      </c>
      <c r="AH18" s="993"/>
      <c r="AI18" s="993"/>
      <c r="AJ18" s="993"/>
      <c r="AK18" s="993"/>
      <c r="AL18" s="993"/>
      <c r="AM18" s="1000"/>
      <c r="AN18" s="986" t="s">
        <v>170</v>
      </c>
      <c r="AO18" s="993"/>
      <c r="AP18" s="993"/>
      <c r="AQ18" s="993"/>
      <c r="AR18" s="993"/>
      <c r="AS18" s="993"/>
      <c r="AT18" s="1000"/>
      <c r="AU18" s="1010" t="s">
        <v>464</v>
      </c>
      <c r="AV18" s="1011"/>
      <c r="AW18" s="1012"/>
      <c r="AX18" s="1016"/>
      <c r="AY18" s="1029"/>
      <c r="AZ18" s="1041"/>
      <c r="BA18" s="1051"/>
      <c r="BB18" s="916"/>
      <c r="BC18" s="925"/>
      <c r="BD18" s="925"/>
      <c r="BE18" s="925"/>
      <c r="BF18" s="949"/>
    </row>
    <row r="19" spans="2:58" ht="20.25" customHeight="1">
      <c r="B19" s="907"/>
      <c r="C19" s="919"/>
      <c r="D19" s="930"/>
      <c r="E19" s="933"/>
      <c r="F19" s="933"/>
      <c r="G19" s="937"/>
      <c r="H19" s="944"/>
      <c r="I19" s="930"/>
      <c r="J19" s="930"/>
      <c r="K19" s="933"/>
      <c r="L19" s="944"/>
      <c r="M19" s="930"/>
      <c r="N19" s="930"/>
      <c r="O19" s="954"/>
      <c r="P19" s="957"/>
      <c r="Q19" s="966"/>
      <c r="R19" s="974"/>
      <c r="S19" s="987">
        <v>1</v>
      </c>
      <c r="T19" s="994">
        <v>2</v>
      </c>
      <c r="U19" s="994">
        <v>3</v>
      </c>
      <c r="V19" s="994">
        <v>4</v>
      </c>
      <c r="W19" s="994">
        <v>5</v>
      </c>
      <c r="X19" s="994">
        <v>6</v>
      </c>
      <c r="Y19" s="1001">
        <v>7</v>
      </c>
      <c r="Z19" s="987">
        <v>8</v>
      </c>
      <c r="AA19" s="994">
        <v>9</v>
      </c>
      <c r="AB19" s="994">
        <v>10</v>
      </c>
      <c r="AC19" s="994">
        <v>11</v>
      </c>
      <c r="AD19" s="994">
        <v>12</v>
      </c>
      <c r="AE19" s="994">
        <v>13</v>
      </c>
      <c r="AF19" s="1001">
        <v>14</v>
      </c>
      <c r="AG19" s="1008">
        <v>15</v>
      </c>
      <c r="AH19" s="994">
        <v>16</v>
      </c>
      <c r="AI19" s="994">
        <v>17</v>
      </c>
      <c r="AJ19" s="994">
        <v>18</v>
      </c>
      <c r="AK19" s="994">
        <v>19</v>
      </c>
      <c r="AL19" s="994">
        <v>20</v>
      </c>
      <c r="AM19" s="1001">
        <v>21</v>
      </c>
      <c r="AN19" s="987">
        <v>22</v>
      </c>
      <c r="AO19" s="994">
        <v>23</v>
      </c>
      <c r="AP19" s="994">
        <v>24</v>
      </c>
      <c r="AQ19" s="994">
        <v>25</v>
      </c>
      <c r="AR19" s="994">
        <v>26</v>
      </c>
      <c r="AS19" s="994">
        <v>27</v>
      </c>
      <c r="AT19" s="1001">
        <v>28</v>
      </c>
      <c r="AU19" s="987" t="str">
        <f>IF($BB$3="暦月",IF(DAY(DATE($AC$2,$AG$2,29))=29,29,""),"")</f>
        <v/>
      </c>
      <c r="AV19" s="994" t="str">
        <f>IF($BB$3="暦月",IF(DAY(DATE($AC$2,$AG$2,30))=30,30,""),"")</f>
        <v/>
      </c>
      <c r="AW19" s="1001" t="str">
        <f>IF($BB$3="暦月",IF(DAY(DATE($AC$2,$AG$2,31))=31,31,""),"")</f>
        <v/>
      </c>
      <c r="AX19" s="1016"/>
      <c r="AY19" s="1029"/>
      <c r="AZ19" s="1041"/>
      <c r="BA19" s="1051"/>
      <c r="BB19" s="916"/>
      <c r="BC19" s="925"/>
      <c r="BD19" s="925"/>
      <c r="BE19" s="925"/>
      <c r="BF19" s="949"/>
    </row>
    <row r="20" spans="2:58" ht="20.25" hidden="1" customHeight="1">
      <c r="B20" s="907"/>
      <c r="C20" s="919"/>
      <c r="D20" s="930"/>
      <c r="E20" s="933"/>
      <c r="F20" s="933"/>
      <c r="G20" s="937"/>
      <c r="H20" s="944"/>
      <c r="I20" s="930"/>
      <c r="J20" s="930"/>
      <c r="K20" s="933"/>
      <c r="L20" s="944"/>
      <c r="M20" s="930"/>
      <c r="N20" s="930"/>
      <c r="O20" s="954"/>
      <c r="P20" s="957"/>
      <c r="Q20" s="966"/>
      <c r="R20" s="974"/>
      <c r="S20" s="987">
        <f>WEEKDAY(DATE($AC$2,$AG$2,1))</f>
        <v>6</v>
      </c>
      <c r="T20" s="994">
        <f>WEEKDAY(DATE($AC$2,$AG$2,2))</f>
        <v>7</v>
      </c>
      <c r="U20" s="994">
        <f>WEEKDAY(DATE($AC$2,$AG$2,3))</f>
        <v>1</v>
      </c>
      <c r="V20" s="994">
        <f>WEEKDAY(DATE($AC$2,$AG$2,4))</f>
        <v>2</v>
      </c>
      <c r="W20" s="994">
        <f>WEEKDAY(DATE($AC$2,$AG$2,5))</f>
        <v>3</v>
      </c>
      <c r="X20" s="994">
        <f>WEEKDAY(DATE($AC$2,$AG$2,6))</f>
        <v>4</v>
      </c>
      <c r="Y20" s="1001">
        <f>WEEKDAY(DATE($AC$2,$AG$2,7))</f>
        <v>5</v>
      </c>
      <c r="Z20" s="987">
        <f>WEEKDAY(DATE($AC$2,$AG$2,8))</f>
        <v>6</v>
      </c>
      <c r="AA20" s="994">
        <f>WEEKDAY(DATE($AC$2,$AG$2,9))</f>
        <v>7</v>
      </c>
      <c r="AB20" s="994">
        <f>WEEKDAY(DATE($AC$2,$AG$2,10))</f>
        <v>1</v>
      </c>
      <c r="AC20" s="994">
        <f>WEEKDAY(DATE($AC$2,$AG$2,11))</f>
        <v>2</v>
      </c>
      <c r="AD20" s="994">
        <f>WEEKDAY(DATE($AC$2,$AG$2,12))</f>
        <v>3</v>
      </c>
      <c r="AE20" s="994">
        <f>WEEKDAY(DATE($AC$2,$AG$2,13))</f>
        <v>4</v>
      </c>
      <c r="AF20" s="1001">
        <f>WEEKDAY(DATE($AC$2,$AG$2,14))</f>
        <v>5</v>
      </c>
      <c r="AG20" s="987">
        <f>WEEKDAY(DATE($AC$2,$AG$2,15))</f>
        <v>6</v>
      </c>
      <c r="AH20" s="994">
        <f>WEEKDAY(DATE($AC$2,$AG$2,16))</f>
        <v>7</v>
      </c>
      <c r="AI20" s="994">
        <f>WEEKDAY(DATE($AC$2,$AG$2,17))</f>
        <v>1</v>
      </c>
      <c r="AJ20" s="994">
        <f>WEEKDAY(DATE($AC$2,$AG$2,18))</f>
        <v>2</v>
      </c>
      <c r="AK20" s="994">
        <f>WEEKDAY(DATE($AC$2,$AG$2,19))</f>
        <v>3</v>
      </c>
      <c r="AL20" s="994">
        <f>WEEKDAY(DATE($AC$2,$AG$2,20))</f>
        <v>4</v>
      </c>
      <c r="AM20" s="1001">
        <f>WEEKDAY(DATE($AC$2,$AG$2,21))</f>
        <v>5</v>
      </c>
      <c r="AN20" s="987">
        <f>WEEKDAY(DATE($AC$2,$AG$2,22))</f>
        <v>6</v>
      </c>
      <c r="AO20" s="994">
        <f>WEEKDAY(DATE($AC$2,$AG$2,23))</f>
        <v>7</v>
      </c>
      <c r="AP20" s="994">
        <f>WEEKDAY(DATE($AC$2,$AG$2,24))</f>
        <v>1</v>
      </c>
      <c r="AQ20" s="994">
        <f>WEEKDAY(DATE($AC$2,$AG$2,25))</f>
        <v>2</v>
      </c>
      <c r="AR20" s="994">
        <f>WEEKDAY(DATE($AC$2,$AG$2,26))</f>
        <v>3</v>
      </c>
      <c r="AS20" s="994">
        <f>WEEKDAY(DATE($AC$2,$AG$2,27))</f>
        <v>4</v>
      </c>
      <c r="AT20" s="1001">
        <f>WEEKDAY(DATE($AC$2,$AG$2,28))</f>
        <v>5</v>
      </c>
      <c r="AU20" s="987">
        <f>IF(AU19=29,WEEKDAY(DATE($AC$2,$AG$2,29)),0)</f>
        <v>0</v>
      </c>
      <c r="AV20" s="994">
        <f>IF(AV19=30,WEEKDAY(DATE($AC$2,$AG$2,30)),0)</f>
        <v>0</v>
      </c>
      <c r="AW20" s="1001">
        <f>IF(AW19=31,WEEKDAY(DATE($AC$2,$AG$2,31)),0)</f>
        <v>0</v>
      </c>
      <c r="AX20" s="1016"/>
      <c r="AY20" s="1029"/>
      <c r="AZ20" s="1041"/>
      <c r="BA20" s="1051"/>
      <c r="BB20" s="916"/>
      <c r="BC20" s="925"/>
      <c r="BD20" s="925"/>
      <c r="BE20" s="925"/>
      <c r="BF20" s="949"/>
    </row>
    <row r="21" spans="2:58" ht="22.5" customHeight="1">
      <c r="B21" s="908"/>
      <c r="C21" s="920"/>
      <c r="D21" s="931"/>
      <c r="E21" s="934"/>
      <c r="F21" s="934"/>
      <c r="G21" s="938"/>
      <c r="H21" s="945"/>
      <c r="I21" s="931"/>
      <c r="J21" s="931"/>
      <c r="K21" s="934"/>
      <c r="L21" s="945"/>
      <c r="M21" s="931"/>
      <c r="N21" s="931"/>
      <c r="O21" s="955"/>
      <c r="P21" s="958"/>
      <c r="Q21" s="967"/>
      <c r="R21" s="975"/>
      <c r="S21" s="988" t="str">
        <f t="shared" ref="S21:AT21" si="0">IF(S20=1,"日",IF(S20=2,"月",IF(S20=3,"火",IF(S20=4,"水",IF(S20=5,"木",IF(S20=6,"金","土"))))))</f>
        <v>金</v>
      </c>
      <c r="T21" s="995" t="str">
        <f t="shared" si="0"/>
        <v>土</v>
      </c>
      <c r="U21" s="995" t="str">
        <f t="shared" si="0"/>
        <v>日</v>
      </c>
      <c r="V21" s="995" t="str">
        <f t="shared" si="0"/>
        <v>月</v>
      </c>
      <c r="W21" s="995" t="str">
        <f t="shared" si="0"/>
        <v>火</v>
      </c>
      <c r="X21" s="995" t="str">
        <f t="shared" si="0"/>
        <v>水</v>
      </c>
      <c r="Y21" s="1002" t="str">
        <f t="shared" si="0"/>
        <v>木</v>
      </c>
      <c r="Z21" s="988" t="str">
        <f t="shared" si="0"/>
        <v>金</v>
      </c>
      <c r="AA21" s="995" t="str">
        <f t="shared" si="0"/>
        <v>土</v>
      </c>
      <c r="AB21" s="995" t="str">
        <f t="shared" si="0"/>
        <v>日</v>
      </c>
      <c r="AC21" s="995" t="str">
        <f t="shared" si="0"/>
        <v>月</v>
      </c>
      <c r="AD21" s="995" t="str">
        <f t="shared" si="0"/>
        <v>火</v>
      </c>
      <c r="AE21" s="995" t="str">
        <f t="shared" si="0"/>
        <v>水</v>
      </c>
      <c r="AF21" s="1002" t="str">
        <f t="shared" si="0"/>
        <v>木</v>
      </c>
      <c r="AG21" s="988" t="str">
        <f t="shared" si="0"/>
        <v>金</v>
      </c>
      <c r="AH21" s="995" t="str">
        <f t="shared" si="0"/>
        <v>土</v>
      </c>
      <c r="AI21" s="995" t="str">
        <f t="shared" si="0"/>
        <v>日</v>
      </c>
      <c r="AJ21" s="995" t="str">
        <f t="shared" si="0"/>
        <v>月</v>
      </c>
      <c r="AK21" s="995" t="str">
        <f t="shared" si="0"/>
        <v>火</v>
      </c>
      <c r="AL21" s="995" t="str">
        <f t="shared" si="0"/>
        <v>水</v>
      </c>
      <c r="AM21" s="1002" t="str">
        <f t="shared" si="0"/>
        <v>木</v>
      </c>
      <c r="AN21" s="988" t="str">
        <f t="shared" si="0"/>
        <v>金</v>
      </c>
      <c r="AO21" s="995" t="str">
        <f t="shared" si="0"/>
        <v>土</v>
      </c>
      <c r="AP21" s="995" t="str">
        <f t="shared" si="0"/>
        <v>日</v>
      </c>
      <c r="AQ21" s="995" t="str">
        <f t="shared" si="0"/>
        <v>月</v>
      </c>
      <c r="AR21" s="995" t="str">
        <f t="shared" si="0"/>
        <v>火</v>
      </c>
      <c r="AS21" s="995" t="str">
        <f t="shared" si="0"/>
        <v>水</v>
      </c>
      <c r="AT21" s="1002" t="str">
        <f t="shared" si="0"/>
        <v>木</v>
      </c>
      <c r="AU21" s="995" t="str">
        <f>IF(AU20=1,"日",IF(AU20=2,"月",IF(AU20=3,"火",IF(AU20=4,"水",IF(AU20=5,"木",IF(AU20=6,"金",IF(AU20=0,"","土")))))))</f>
        <v/>
      </c>
      <c r="AV21" s="995" t="str">
        <f>IF(AV20=1,"日",IF(AV20=2,"月",IF(AV20=3,"火",IF(AV20=4,"水",IF(AV20=5,"木",IF(AV20=6,"金",IF(AV20=0,"","土")))))))</f>
        <v/>
      </c>
      <c r="AW21" s="995" t="str">
        <f>IF(AW20=1,"日",IF(AW20=2,"月",IF(AW20=3,"火",IF(AW20=4,"水",IF(AW20=5,"木",IF(AW20=6,"金",IF(AW20=0,"","土")))))))</f>
        <v/>
      </c>
      <c r="AX21" s="1017"/>
      <c r="AY21" s="1030"/>
      <c r="AZ21" s="1042"/>
      <c r="BA21" s="1052"/>
      <c r="BB21" s="917"/>
      <c r="BC21" s="926"/>
      <c r="BD21" s="926"/>
      <c r="BE21" s="926"/>
      <c r="BF21" s="950"/>
    </row>
    <row r="22" spans="2:58" ht="20.25" customHeight="1">
      <c r="B22" s="909">
        <v>1</v>
      </c>
      <c r="C22" s="572" t="s">
        <v>441</v>
      </c>
      <c r="D22" s="591"/>
      <c r="E22" s="601"/>
      <c r="F22" s="609"/>
      <c r="G22" s="621" t="s">
        <v>434</v>
      </c>
      <c r="H22" s="633" t="s">
        <v>108</v>
      </c>
      <c r="I22" s="642"/>
      <c r="J22" s="642"/>
      <c r="K22" s="647"/>
      <c r="L22" s="654" t="s">
        <v>501</v>
      </c>
      <c r="M22" s="662"/>
      <c r="N22" s="662"/>
      <c r="O22" s="670"/>
      <c r="P22" s="959" t="s">
        <v>260</v>
      </c>
      <c r="Q22" s="968"/>
      <c r="R22" s="976"/>
      <c r="S22" s="711" t="s">
        <v>32</v>
      </c>
      <c r="T22" s="726" t="s">
        <v>32</v>
      </c>
      <c r="U22" s="726"/>
      <c r="V22" s="726" t="s">
        <v>32</v>
      </c>
      <c r="W22" s="726" t="s">
        <v>32</v>
      </c>
      <c r="X22" s="726"/>
      <c r="Y22" s="741" t="s">
        <v>32</v>
      </c>
      <c r="Z22" s="711" t="s">
        <v>32</v>
      </c>
      <c r="AA22" s="726" t="s">
        <v>32</v>
      </c>
      <c r="AB22" s="726"/>
      <c r="AC22" s="726" t="s">
        <v>32</v>
      </c>
      <c r="AD22" s="726" t="s">
        <v>32</v>
      </c>
      <c r="AE22" s="726"/>
      <c r="AF22" s="741" t="s">
        <v>32</v>
      </c>
      <c r="AG22" s="711" t="s">
        <v>32</v>
      </c>
      <c r="AH22" s="726" t="s">
        <v>32</v>
      </c>
      <c r="AI22" s="726"/>
      <c r="AJ22" s="726" t="s">
        <v>32</v>
      </c>
      <c r="AK22" s="726" t="s">
        <v>32</v>
      </c>
      <c r="AL22" s="726"/>
      <c r="AM22" s="741" t="s">
        <v>32</v>
      </c>
      <c r="AN22" s="711" t="s">
        <v>32</v>
      </c>
      <c r="AO22" s="726" t="s">
        <v>32</v>
      </c>
      <c r="AP22" s="726"/>
      <c r="AQ22" s="726" t="s">
        <v>32</v>
      </c>
      <c r="AR22" s="726" t="s">
        <v>32</v>
      </c>
      <c r="AS22" s="726"/>
      <c r="AT22" s="741" t="s">
        <v>32</v>
      </c>
      <c r="AU22" s="711"/>
      <c r="AV22" s="726"/>
      <c r="AW22" s="726"/>
      <c r="AX22" s="1018"/>
      <c r="AY22" s="1031"/>
      <c r="AZ22" s="1043"/>
      <c r="BA22" s="1053"/>
      <c r="BB22" s="848"/>
      <c r="BC22" s="864"/>
      <c r="BD22" s="864"/>
      <c r="BE22" s="864"/>
      <c r="BF22" s="878"/>
    </row>
    <row r="23" spans="2:58" ht="20.25" customHeight="1">
      <c r="B23" s="910"/>
      <c r="C23" s="573"/>
      <c r="D23" s="592"/>
      <c r="E23" s="602"/>
      <c r="F23" s="610"/>
      <c r="G23" s="622"/>
      <c r="H23" s="634"/>
      <c r="I23" s="643"/>
      <c r="J23" s="643"/>
      <c r="K23" s="648"/>
      <c r="L23" s="655"/>
      <c r="M23" s="663"/>
      <c r="N23" s="663"/>
      <c r="O23" s="671"/>
      <c r="P23" s="960" t="s">
        <v>404</v>
      </c>
      <c r="Q23" s="969"/>
      <c r="R23" s="977"/>
      <c r="S23" s="989">
        <f>IF(S22="","",VLOOKUP(S22,'【記載例】シフト記号表（勤務時間帯）'!$C$6:$K$35,9,FALSE))</f>
        <v>8</v>
      </c>
      <c r="T23" s="996">
        <f>IF(T22="","",VLOOKUP(T22,'【記載例】シフト記号表（勤務時間帯）'!$C$6:$K$35,9,FALSE))</f>
        <v>8</v>
      </c>
      <c r="U23" s="996" t="str">
        <f>IF(U22="","",VLOOKUP(U22,'【記載例】シフト記号表（勤務時間帯）'!$C$6:$K$35,9,FALSE))</f>
        <v/>
      </c>
      <c r="V23" s="996">
        <f>IF(V22="","",VLOOKUP(V22,'【記載例】シフト記号表（勤務時間帯）'!$C$6:$K$35,9,FALSE))</f>
        <v>8</v>
      </c>
      <c r="W23" s="996">
        <f>IF(W22="","",VLOOKUP(W22,'【記載例】シフト記号表（勤務時間帯）'!$C$6:$K$35,9,FALSE))</f>
        <v>8</v>
      </c>
      <c r="X23" s="996" t="str">
        <f>IF(X22="","",VLOOKUP(X22,'【記載例】シフト記号表（勤務時間帯）'!$C$6:$K$35,9,FALSE))</f>
        <v/>
      </c>
      <c r="Y23" s="1003">
        <f>IF(Y22="","",VLOOKUP(Y22,'【記載例】シフト記号表（勤務時間帯）'!$C$6:$K$35,9,FALSE))</f>
        <v>8</v>
      </c>
      <c r="Z23" s="989">
        <f>IF(Z22="","",VLOOKUP(Z22,'【記載例】シフト記号表（勤務時間帯）'!$C$6:$K$35,9,FALSE))</f>
        <v>8</v>
      </c>
      <c r="AA23" s="996">
        <f>IF(AA22="","",VLOOKUP(AA22,'【記載例】シフト記号表（勤務時間帯）'!$C$6:$K$35,9,FALSE))</f>
        <v>8</v>
      </c>
      <c r="AB23" s="996" t="str">
        <f>IF(AB22="","",VLOOKUP(AB22,'【記載例】シフト記号表（勤務時間帯）'!$C$6:$K$35,9,FALSE))</f>
        <v/>
      </c>
      <c r="AC23" s="996">
        <f>IF(AC22="","",VLOOKUP(AC22,'【記載例】シフト記号表（勤務時間帯）'!$C$6:$K$35,9,FALSE))</f>
        <v>8</v>
      </c>
      <c r="AD23" s="996">
        <f>IF(AD22="","",VLOOKUP(AD22,'【記載例】シフト記号表（勤務時間帯）'!$C$6:$K$35,9,FALSE))</f>
        <v>8</v>
      </c>
      <c r="AE23" s="996" t="str">
        <f>IF(AE22="","",VLOOKUP(AE22,'【記載例】シフト記号表（勤務時間帯）'!$C$6:$K$35,9,FALSE))</f>
        <v/>
      </c>
      <c r="AF23" s="1003">
        <f>IF(AF22="","",VLOOKUP(AF22,'【記載例】シフト記号表（勤務時間帯）'!$C$6:$K$35,9,FALSE))</f>
        <v>8</v>
      </c>
      <c r="AG23" s="989">
        <f>IF(AG22="","",VLOOKUP(AG22,'【記載例】シフト記号表（勤務時間帯）'!$C$6:$K$35,9,FALSE))</f>
        <v>8</v>
      </c>
      <c r="AH23" s="996">
        <f>IF(AH22="","",VLOOKUP(AH22,'【記載例】シフト記号表（勤務時間帯）'!$C$6:$K$35,9,FALSE))</f>
        <v>8</v>
      </c>
      <c r="AI23" s="996" t="str">
        <f>IF(AI22="","",VLOOKUP(AI22,'【記載例】シフト記号表（勤務時間帯）'!$C$6:$K$35,9,FALSE))</f>
        <v/>
      </c>
      <c r="AJ23" s="996">
        <f>IF(AJ22="","",VLOOKUP(AJ22,'【記載例】シフト記号表（勤務時間帯）'!$C$6:$K$35,9,FALSE))</f>
        <v>8</v>
      </c>
      <c r="AK23" s="996">
        <f>IF(AK22="","",VLOOKUP(AK22,'【記載例】シフト記号表（勤務時間帯）'!$C$6:$K$35,9,FALSE))</f>
        <v>8</v>
      </c>
      <c r="AL23" s="996" t="str">
        <f>IF(AL22="","",VLOOKUP(AL22,'【記載例】シフト記号表（勤務時間帯）'!$C$6:$K$35,9,FALSE))</f>
        <v/>
      </c>
      <c r="AM23" s="1003">
        <f>IF(AM22="","",VLOOKUP(AM22,'【記載例】シフト記号表（勤務時間帯）'!$C$6:$K$35,9,FALSE))</f>
        <v>8</v>
      </c>
      <c r="AN23" s="989">
        <f>IF(AN22="","",VLOOKUP(AN22,'【記載例】シフト記号表（勤務時間帯）'!$C$6:$K$35,9,FALSE))</f>
        <v>8</v>
      </c>
      <c r="AO23" s="996">
        <f>IF(AO22="","",VLOOKUP(AO22,'【記載例】シフト記号表（勤務時間帯）'!$C$6:$K$35,9,FALSE))</f>
        <v>8</v>
      </c>
      <c r="AP23" s="996" t="str">
        <f>IF(AP22="","",VLOOKUP(AP22,'【記載例】シフト記号表（勤務時間帯）'!$C$6:$K$35,9,FALSE))</f>
        <v/>
      </c>
      <c r="AQ23" s="996">
        <f>IF(AQ22="","",VLOOKUP(AQ22,'【記載例】シフト記号表（勤務時間帯）'!$C$6:$K$35,9,FALSE))</f>
        <v>8</v>
      </c>
      <c r="AR23" s="996">
        <f>IF(AR22="","",VLOOKUP(AR22,'【記載例】シフト記号表（勤務時間帯）'!$C$6:$K$35,9,FALSE))</f>
        <v>8</v>
      </c>
      <c r="AS23" s="996" t="str">
        <f>IF(AS22="","",VLOOKUP(AS22,'【記載例】シフト記号表（勤務時間帯）'!$C$6:$K$35,9,FALSE))</f>
        <v/>
      </c>
      <c r="AT23" s="1003">
        <f>IF(AT22="","",VLOOKUP(AT22,'【記載例】シフト記号表（勤務時間帯）'!$C$6:$K$35,9,FALSE))</f>
        <v>8</v>
      </c>
      <c r="AU23" s="989" t="str">
        <f>IF(AU22="","",VLOOKUP(AU22,'【記載例】シフト記号表（勤務時間帯）'!$C$6:$K$35,9,FALSE))</f>
        <v/>
      </c>
      <c r="AV23" s="996" t="str">
        <f>IF(AV22="","",VLOOKUP(AV22,'【記載例】シフト記号表（勤務時間帯）'!$C$6:$K$35,9,FALSE))</f>
        <v/>
      </c>
      <c r="AW23" s="996" t="str">
        <f>IF(AW22="","",VLOOKUP(AW22,'【記載例】シフト記号表（勤務時間帯）'!$C$6:$K$35,9,FALSE))</f>
        <v/>
      </c>
      <c r="AX23" s="1019">
        <f>IF($BB$3="４週",SUM(S23:AT23),IF($BB$3="暦月",SUM(S23:AW23),""))</f>
        <v>160</v>
      </c>
      <c r="AY23" s="1032"/>
      <c r="AZ23" s="1044">
        <f>IF($BB$3="４週",AX23/4,IF($BB$3="暦月",'【記載例】通所型サービス'!AX23/('【記載例】通所型サービス'!$BB$8/7),""))</f>
        <v>40</v>
      </c>
      <c r="BA23" s="1054"/>
      <c r="BB23" s="849"/>
      <c r="BC23" s="865"/>
      <c r="BD23" s="865"/>
      <c r="BE23" s="865"/>
      <c r="BF23" s="879"/>
    </row>
    <row r="24" spans="2:58" ht="20.25" customHeight="1">
      <c r="B24" s="910"/>
      <c r="C24" s="574"/>
      <c r="D24" s="593"/>
      <c r="E24" s="603"/>
      <c r="F24" s="611" t="str">
        <f>C22</f>
        <v>管理者</v>
      </c>
      <c r="G24" s="622"/>
      <c r="H24" s="634"/>
      <c r="I24" s="643"/>
      <c r="J24" s="643"/>
      <c r="K24" s="648"/>
      <c r="L24" s="655"/>
      <c r="M24" s="663"/>
      <c r="N24" s="663"/>
      <c r="O24" s="671"/>
      <c r="P24" s="961" t="s">
        <v>458</v>
      </c>
      <c r="Q24" s="970"/>
      <c r="R24" s="978"/>
      <c r="S24" s="990">
        <f>IF(S22="","",VLOOKUP(S22,'【記載例】シフト記号表（勤務時間帯）'!$C$6:$U$35,19,FALSE))</f>
        <v>7</v>
      </c>
      <c r="T24" s="997">
        <f>IF(T22="","",VLOOKUP(T22,'【記載例】シフト記号表（勤務時間帯）'!$C$6:$U$35,19,FALSE))</f>
        <v>7</v>
      </c>
      <c r="U24" s="997" t="str">
        <f>IF(U22="","",VLOOKUP(U22,'【記載例】シフト記号表（勤務時間帯）'!$C$6:$U$35,19,FALSE))</f>
        <v/>
      </c>
      <c r="V24" s="997">
        <f>IF(V22="","",VLOOKUP(V22,'【記載例】シフト記号表（勤務時間帯）'!$C$6:$U$35,19,FALSE))</f>
        <v>7</v>
      </c>
      <c r="W24" s="997">
        <f>IF(W22="","",VLOOKUP(W22,'【記載例】シフト記号表（勤務時間帯）'!$C$6:$U$35,19,FALSE))</f>
        <v>7</v>
      </c>
      <c r="X24" s="997" t="str">
        <f>IF(X22="","",VLOOKUP(X22,'【記載例】シフト記号表（勤務時間帯）'!$C$6:$U$35,19,FALSE))</f>
        <v/>
      </c>
      <c r="Y24" s="1004">
        <f>IF(Y22="","",VLOOKUP(Y22,'【記載例】シフト記号表（勤務時間帯）'!$C$6:$U$35,19,FALSE))</f>
        <v>7</v>
      </c>
      <c r="Z24" s="990">
        <f>IF(Z22="","",VLOOKUP(Z22,'【記載例】シフト記号表（勤務時間帯）'!$C$6:$U$35,19,FALSE))</f>
        <v>7</v>
      </c>
      <c r="AA24" s="997">
        <f>IF(AA22="","",VLOOKUP(AA22,'【記載例】シフト記号表（勤務時間帯）'!$C$6:$U$35,19,FALSE))</f>
        <v>7</v>
      </c>
      <c r="AB24" s="997" t="str">
        <f>IF(AB22="","",VLOOKUP(AB22,'【記載例】シフト記号表（勤務時間帯）'!$C$6:$U$35,19,FALSE))</f>
        <v/>
      </c>
      <c r="AC24" s="997">
        <f>IF(AC22="","",VLOOKUP(AC22,'【記載例】シフト記号表（勤務時間帯）'!$C$6:$U$35,19,FALSE))</f>
        <v>7</v>
      </c>
      <c r="AD24" s="997">
        <f>IF(AD22="","",VLOOKUP(AD22,'【記載例】シフト記号表（勤務時間帯）'!$C$6:$U$35,19,FALSE))</f>
        <v>7</v>
      </c>
      <c r="AE24" s="997" t="str">
        <f>IF(AE22="","",VLOOKUP(AE22,'【記載例】シフト記号表（勤務時間帯）'!$C$6:$U$35,19,FALSE))</f>
        <v/>
      </c>
      <c r="AF24" s="1004">
        <f>IF(AF22="","",VLOOKUP(AF22,'【記載例】シフト記号表（勤務時間帯）'!$C$6:$U$35,19,FALSE))</f>
        <v>7</v>
      </c>
      <c r="AG24" s="990">
        <f>IF(AG22="","",VLOOKUP(AG22,'【記載例】シフト記号表（勤務時間帯）'!$C$6:$U$35,19,FALSE))</f>
        <v>7</v>
      </c>
      <c r="AH24" s="997">
        <f>IF(AH22="","",VLOOKUP(AH22,'【記載例】シフト記号表（勤務時間帯）'!$C$6:$U$35,19,FALSE))</f>
        <v>7</v>
      </c>
      <c r="AI24" s="997" t="str">
        <f>IF(AI22="","",VLOOKUP(AI22,'【記載例】シフト記号表（勤務時間帯）'!$C$6:$U$35,19,FALSE))</f>
        <v/>
      </c>
      <c r="AJ24" s="997">
        <f>IF(AJ22="","",VLOOKUP(AJ22,'【記載例】シフト記号表（勤務時間帯）'!$C$6:$U$35,19,FALSE))</f>
        <v>7</v>
      </c>
      <c r="AK24" s="997">
        <f>IF(AK22="","",VLOOKUP(AK22,'【記載例】シフト記号表（勤務時間帯）'!$C$6:$U$35,19,FALSE))</f>
        <v>7</v>
      </c>
      <c r="AL24" s="997" t="str">
        <f>IF(AL22="","",VLOOKUP(AL22,'【記載例】シフト記号表（勤務時間帯）'!$C$6:$U$35,19,FALSE))</f>
        <v/>
      </c>
      <c r="AM24" s="1004">
        <f>IF(AM22="","",VLOOKUP(AM22,'【記載例】シフト記号表（勤務時間帯）'!$C$6:$U$35,19,FALSE))</f>
        <v>7</v>
      </c>
      <c r="AN24" s="990">
        <f>IF(AN22="","",VLOOKUP(AN22,'【記載例】シフト記号表（勤務時間帯）'!$C$6:$U$35,19,FALSE))</f>
        <v>7</v>
      </c>
      <c r="AO24" s="997">
        <f>IF(AO22="","",VLOOKUP(AO22,'【記載例】シフト記号表（勤務時間帯）'!$C$6:$U$35,19,FALSE))</f>
        <v>7</v>
      </c>
      <c r="AP24" s="997" t="str">
        <f>IF(AP22="","",VLOOKUP(AP22,'【記載例】シフト記号表（勤務時間帯）'!$C$6:$U$35,19,FALSE))</f>
        <v/>
      </c>
      <c r="AQ24" s="997">
        <f>IF(AQ22="","",VLOOKUP(AQ22,'【記載例】シフト記号表（勤務時間帯）'!$C$6:$U$35,19,FALSE))</f>
        <v>7</v>
      </c>
      <c r="AR24" s="997">
        <f>IF(AR22="","",VLOOKUP(AR22,'【記載例】シフト記号表（勤務時間帯）'!$C$6:$U$35,19,FALSE))</f>
        <v>7</v>
      </c>
      <c r="AS24" s="997" t="str">
        <f>IF(AS22="","",VLOOKUP(AS22,'【記載例】シフト記号表（勤務時間帯）'!$C$6:$U$35,19,FALSE))</f>
        <v/>
      </c>
      <c r="AT24" s="1004">
        <f>IF(AT22="","",VLOOKUP(AT22,'【記載例】シフト記号表（勤務時間帯）'!$C$6:$U$35,19,FALSE))</f>
        <v>7</v>
      </c>
      <c r="AU24" s="990" t="str">
        <f>IF(AU22="","",VLOOKUP(AU22,'【記載例】シフト記号表（勤務時間帯）'!$C$6:$U$35,19,FALSE))</f>
        <v/>
      </c>
      <c r="AV24" s="997" t="str">
        <f>IF(AV22="","",VLOOKUP(AV22,'【記載例】シフト記号表（勤務時間帯）'!$C$6:$U$35,19,FALSE))</f>
        <v/>
      </c>
      <c r="AW24" s="997" t="str">
        <f>IF(AW22="","",VLOOKUP(AW22,'【記載例】シフト記号表（勤務時間帯）'!$C$6:$U$35,19,FALSE))</f>
        <v/>
      </c>
      <c r="AX24" s="1020">
        <f>IF($BB$3="４週",SUM(S24:AT24),IF($BB$3="暦月",SUM(S24:AW24),""))</f>
        <v>140</v>
      </c>
      <c r="AY24" s="1033"/>
      <c r="AZ24" s="1045">
        <f>IF($BB$3="４週",AX24/4,IF($BB$3="暦月",'【記載例】通所型サービス'!AX24/('【記載例】通所型サービス'!$BB$8/7),""))</f>
        <v>35</v>
      </c>
      <c r="BA24" s="1055"/>
      <c r="BB24" s="850"/>
      <c r="BC24" s="866"/>
      <c r="BD24" s="866"/>
      <c r="BE24" s="866"/>
      <c r="BF24" s="880"/>
    </row>
    <row r="25" spans="2:58" ht="20.25" customHeight="1">
      <c r="B25" s="910">
        <f>B22+1</f>
        <v>2</v>
      </c>
      <c r="C25" s="575" t="s">
        <v>6</v>
      </c>
      <c r="D25" s="594"/>
      <c r="E25" s="604"/>
      <c r="F25" s="612"/>
      <c r="G25" s="612" t="s">
        <v>434</v>
      </c>
      <c r="H25" s="635" t="s">
        <v>498</v>
      </c>
      <c r="I25" s="643"/>
      <c r="J25" s="643"/>
      <c r="K25" s="648"/>
      <c r="L25" s="656" t="s">
        <v>501</v>
      </c>
      <c r="M25" s="664"/>
      <c r="N25" s="664"/>
      <c r="O25" s="672"/>
      <c r="P25" s="962" t="s">
        <v>260</v>
      </c>
      <c r="Q25" s="971"/>
      <c r="R25" s="979"/>
      <c r="S25" s="711"/>
      <c r="T25" s="726" t="s">
        <v>32</v>
      </c>
      <c r="U25" s="726" t="s">
        <v>32</v>
      </c>
      <c r="V25" s="726" t="s">
        <v>32</v>
      </c>
      <c r="W25" s="726" t="s">
        <v>32</v>
      </c>
      <c r="X25" s="726" t="s">
        <v>32</v>
      </c>
      <c r="Y25" s="741"/>
      <c r="Z25" s="711"/>
      <c r="AA25" s="726" t="s">
        <v>32</v>
      </c>
      <c r="AB25" s="726" t="s">
        <v>32</v>
      </c>
      <c r="AC25" s="726" t="s">
        <v>32</v>
      </c>
      <c r="AD25" s="726" t="s">
        <v>32</v>
      </c>
      <c r="AE25" s="726" t="s">
        <v>32</v>
      </c>
      <c r="AF25" s="741"/>
      <c r="AG25" s="711"/>
      <c r="AH25" s="726" t="s">
        <v>32</v>
      </c>
      <c r="AI25" s="726" t="s">
        <v>32</v>
      </c>
      <c r="AJ25" s="726" t="s">
        <v>32</v>
      </c>
      <c r="AK25" s="726" t="s">
        <v>32</v>
      </c>
      <c r="AL25" s="726" t="s">
        <v>32</v>
      </c>
      <c r="AM25" s="741"/>
      <c r="AN25" s="711"/>
      <c r="AO25" s="726" t="s">
        <v>32</v>
      </c>
      <c r="AP25" s="726" t="s">
        <v>32</v>
      </c>
      <c r="AQ25" s="726" t="s">
        <v>32</v>
      </c>
      <c r="AR25" s="726" t="s">
        <v>32</v>
      </c>
      <c r="AS25" s="726" t="s">
        <v>32</v>
      </c>
      <c r="AT25" s="741"/>
      <c r="AU25" s="711"/>
      <c r="AV25" s="726"/>
      <c r="AW25" s="726"/>
      <c r="AX25" s="1021"/>
      <c r="AY25" s="1034"/>
      <c r="AZ25" s="1046"/>
      <c r="BA25" s="1056"/>
      <c r="BB25" s="851"/>
      <c r="BC25" s="867"/>
      <c r="BD25" s="867"/>
      <c r="BE25" s="867"/>
      <c r="BF25" s="881"/>
    </row>
    <row r="26" spans="2:58" ht="20.25" customHeight="1">
      <c r="B26" s="910"/>
      <c r="C26" s="573"/>
      <c r="D26" s="592"/>
      <c r="E26" s="602"/>
      <c r="F26" s="610"/>
      <c r="G26" s="622"/>
      <c r="H26" s="634"/>
      <c r="I26" s="643"/>
      <c r="J26" s="643"/>
      <c r="K26" s="648"/>
      <c r="L26" s="655"/>
      <c r="M26" s="663"/>
      <c r="N26" s="663"/>
      <c r="O26" s="671"/>
      <c r="P26" s="960" t="s">
        <v>404</v>
      </c>
      <c r="Q26" s="969"/>
      <c r="R26" s="977"/>
      <c r="S26" s="989" t="str">
        <f>IF(S25="","",VLOOKUP(S25,'【記載例】シフト記号表（勤務時間帯）'!$C$6:$K$35,9,FALSE))</f>
        <v/>
      </c>
      <c r="T26" s="996">
        <f>IF(T25="","",VLOOKUP(T25,'【記載例】シフト記号表（勤務時間帯）'!$C$6:$K$35,9,FALSE))</f>
        <v>8</v>
      </c>
      <c r="U26" s="996">
        <f>IF(U25="","",VLOOKUP(U25,'【記載例】シフト記号表（勤務時間帯）'!$C$6:$K$35,9,FALSE))</f>
        <v>8</v>
      </c>
      <c r="V26" s="996">
        <f>IF(V25="","",VLOOKUP(V25,'【記載例】シフト記号表（勤務時間帯）'!$C$6:$K$35,9,FALSE))</f>
        <v>8</v>
      </c>
      <c r="W26" s="996">
        <f>IF(W25="","",VLOOKUP(W25,'【記載例】シフト記号表（勤務時間帯）'!$C$6:$K$35,9,FALSE))</f>
        <v>8</v>
      </c>
      <c r="X26" s="996">
        <f>IF(X25="","",VLOOKUP(X25,'【記載例】シフト記号表（勤務時間帯）'!$C$6:$K$35,9,FALSE))</f>
        <v>8</v>
      </c>
      <c r="Y26" s="1003" t="str">
        <f>IF(Y25="","",VLOOKUP(Y25,'【記載例】シフト記号表（勤務時間帯）'!$C$6:$K$35,9,FALSE))</f>
        <v/>
      </c>
      <c r="Z26" s="989" t="str">
        <f>IF(Z25="","",VLOOKUP(Z25,'【記載例】シフト記号表（勤務時間帯）'!$C$6:$K$35,9,FALSE))</f>
        <v/>
      </c>
      <c r="AA26" s="996">
        <f>IF(AA25="","",VLOOKUP(AA25,'【記載例】シフト記号表（勤務時間帯）'!$C$6:$K$35,9,FALSE))</f>
        <v>8</v>
      </c>
      <c r="AB26" s="996">
        <f>IF(AB25="","",VLOOKUP(AB25,'【記載例】シフト記号表（勤務時間帯）'!$C$6:$K$35,9,FALSE))</f>
        <v>8</v>
      </c>
      <c r="AC26" s="996">
        <f>IF(AC25="","",VLOOKUP(AC25,'【記載例】シフト記号表（勤務時間帯）'!$C$6:$K$35,9,FALSE))</f>
        <v>8</v>
      </c>
      <c r="AD26" s="996">
        <f>IF(AD25="","",VLOOKUP(AD25,'【記載例】シフト記号表（勤務時間帯）'!$C$6:$K$35,9,FALSE))</f>
        <v>8</v>
      </c>
      <c r="AE26" s="996">
        <f>IF(AE25="","",VLOOKUP(AE25,'【記載例】シフト記号表（勤務時間帯）'!$C$6:$K$35,9,FALSE))</f>
        <v>8</v>
      </c>
      <c r="AF26" s="1003" t="str">
        <f>IF(AF25="","",VLOOKUP(AF25,'【記載例】シフト記号表（勤務時間帯）'!$C$6:$K$35,9,FALSE))</f>
        <v/>
      </c>
      <c r="AG26" s="989" t="str">
        <f>IF(AG25="","",VLOOKUP(AG25,'【記載例】シフト記号表（勤務時間帯）'!$C$6:$K$35,9,FALSE))</f>
        <v/>
      </c>
      <c r="AH26" s="996">
        <f>IF(AH25="","",VLOOKUP(AH25,'【記載例】シフト記号表（勤務時間帯）'!$C$6:$K$35,9,FALSE))</f>
        <v>8</v>
      </c>
      <c r="AI26" s="996">
        <f>IF(AI25="","",VLOOKUP(AI25,'【記載例】シフト記号表（勤務時間帯）'!$C$6:$K$35,9,FALSE))</f>
        <v>8</v>
      </c>
      <c r="AJ26" s="996">
        <f>IF(AJ25="","",VLOOKUP(AJ25,'【記載例】シフト記号表（勤務時間帯）'!$C$6:$K$35,9,FALSE))</f>
        <v>8</v>
      </c>
      <c r="AK26" s="996">
        <f>IF(AK25="","",VLOOKUP(AK25,'【記載例】シフト記号表（勤務時間帯）'!$C$6:$K$35,9,FALSE))</f>
        <v>8</v>
      </c>
      <c r="AL26" s="996">
        <f>IF(AL25="","",VLOOKUP(AL25,'【記載例】シフト記号表（勤務時間帯）'!$C$6:$K$35,9,FALSE))</f>
        <v>8</v>
      </c>
      <c r="AM26" s="1003" t="str">
        <f>IF(AM25="","",VLOOKUP(AM25,'【記載例】シフト記号表（勤務時間帯）'!$C$6:$K$35,9,FALSE))</f>
        <v/>
      </c>
      <c r="AN26" s="989" t="str">
        <f>IF(AN25="","",VLOOKUP(AN25,'【記載例】シフト記号表（勤務時間帯）'!$C$6:$K$35,9,FALSE))</f>
        <v/>
      </c>
      <c r="AO26" s="996">
        <f>IF(AO25="","",VLOOKUP(AO25,'【記載例】シフト記号表（勤務時間帯）'!$C$6:$K$35,9,FALSE))</f>
        <v>8</v>
      </c>
      <c r="AP26" s="996">
        <f>IF(AP25="","",VLOOKUP(AP25,'【記載例】シフト記号表（勤務時間帯）'!$C$6:$K$35,9,FALSE))</f>
        <v>8</v>
      </c>
      <c r="AQ26" s="996">
        <f>IF(AQ25="","",VLOOKUP(AQ25,'【記載例】シフト記号表（勤務時間帯）'!$C$6:$K$35,9,FALSE))</f>
        <v>8</v>
      </c>
      <c r="AR26" s="996">
        <f>IF(AR25="","",VLOOKUP(AR25,'【記載例】シフト記号表（勤務時間帯）'!$C$6:$K$35,9,FALSE))</f>
        <v>8</v>
      </c>
      <c r="AS26" s="996">
        <f>IF(AS25="","",VLOOKUP(AS25,'【記載例】シフト記号表（勤務時間帯）'!$C$6:$K$35,9,FALSE))</f>
        <v>8</v>
      </c>
      <c r="AT26" s="1003" t="str">
        <f>IF(AT25="","",VLOOKUP(AT25,'【記載例】シフト記号表（勤務時間帯）'!$C$6:$K$35,9,FALSE))</f>
        <v/>
      </c>
      <c r="AU26" s="989" t="str">
        <f>IF(AU25="","",VLOOKUP(AU25,'【記載例】シフト記号表（勤務時間帯）'!$C$6:$K$35,9,FALSE))</f>
        <v/>
      </c>
      <c r="AV26" s="996" t="str">
        <f>IF(AV25="","",VLOOKUP(AV25,'【記載例】シフト記号表（勤務時間帯）'!$C$6:$K$35,9,FALSE))</f>
        <v/>
      </c>
      <c r="AW26" s="996" t="str">
        <f>IF(AW25="","",VLOOKUP(AW25,'【記載例】シフト記号表（勤務時間帯）'!$C$6:$K$35,9,FALSE))</f>
        <v/>
      </c>
      <c r="AX26" s="1019">
        <f>IF($BB$3="４週",SUM(S26:AT26),IF($BB$3="暦月",SUM(S26:AW26),""))</f>
        <v>160</v>
      </c>
      <c r="AY26" s="1032"/>
      <c r="AZ26" s="1044">
        <f>IF($BB$3="４週",AX26/4,IF($BB$3="暦月",'【記載例】通所型サービス'!AX26/('【記載例】通所型サービス'!$BB$8/7),""))</f>
        <v>40</v>
      </c>
      <c r="BA26" s="1054"/>
      <c r="BB26" s="849"/>
      <c r="BC26" s="865"/>
      <c r="BD26" s="865"/>
      <c r="BE26" s="865"/>
      <c r="BF26" s="879"/>
    </row>
    <row r="27" spans="2:58" ht="20.25" customHeight="1">
      <c r="B27" s="910"/>
      <c r="C27" s="574"/>
      <c r="D27" s="593"/>
      <c r="E27" s="603"/>
      <c r="F27" s="610" t="str">
        <f>C25</f>
        <v>生活相談員</v>
      </c>
      <c r="G27" s="623"/>
      <c r="H27" s="634"/>
      <c r="I27" s="643"/>
      <c r="J27" s="643"/>
      <c r="K27" s="648"/>
      <c r="L27" s="657"/>
      <c r="M27" s="665"/>
      <c r="N27" s="665"/>
      <c r="O27" s="673"/>
      <c r="P27" s="961" t="s">
        <v>458</v>
      </c>
      <c r="Q27" s="970"/>
      <c r="R27" s="978"/>
      <c r="S27" s="990" t="str">
        <f>IF(S25="","",VLOOKUP(S25,'【記載例】シフト記号表（勤務時間帯）'!$C$6:$U$35,19,FALSE))</f>
        <v/>
      </c>
      <c r="T27" s="997">
        <f>IF(T25="","",VLOOKUP(T25,'【記載例】シフト記号表（勤務時間帯）'!$C$6:$U$35,19,FALSE))</f>
        <v>7</v>
      </c>
      <c r="U27" s="997">
        <f>IF(U25="","",VLOOKUP(U25,'【記載例】シフト記号表（勤務時間帯）'!$C$6:$U$35,19,FALSE))</f>
        <v>7</v>
      </c>
      <c r="V27" s="997">
        <f>IF(V25="","",VLOOKUP(V25,'【記載例】シフト記号表（勤務時間帯）'!$C$6:$U$35,19,FALSE))</f>
        <v>7</v>
      </c>
      <c r="W27" s="997">
        <f>IF(W25="","",VLOOKUP(W25,'【記載例】シフト記号表（勤務時間帯）'!$C$6:$U$35,19,FALSE))</f>
        <v>7</v>
      </c>
      <c r="X27" s="997">
        <f>IF(X25="","",VLOOKUP(X25,'【記載例】シフト記号表（勤務時間帯）'!$C$6:$U$35,19,FALSE))</f>
        <v>7</v>
      </c>
      <c r="Y27" s="1004" t="str">
        <f>IF(Y25="","",VLOOKUP(Y25,'【記載例】シフト記号表（勤務時間帯）'!$C$6:$U$35,19,FALSE))</f>
        <v/>
      </c>
      <c r="Z27" s="990" t="str">
        <f>IF(Z25="","",VLOOKUP(Z25,'【記載例】シフト記号表（勤務時間帯）'!$C$6:$U$35,19,FALSE))</f>
        <v/>
      </c>
      <c r="AA27" s="997">
        <f>IF(AA25="","",VLOOKUP(AA25,'【記載例】シフト記号表（勤務時間帯）'!$C$6:$U$35,19,FALSE))</f>
        <v>7</v>
      </c>
      <c r="AB27" s="997">
        <f>IF(AB25="","",VLOOKUP(AB25,'【記載例】シフト記号表（勤務時間帯）'!$C$6:$U$35,19,FALSE))</f>
        <v>7</v>
      </c>
      <c r="AC27" s="997">
        <f>IF(AC25="","",VLOOKUP(AC25,'【記載例】シフト記号表（勤務時間帯）'!$C$6:$U$35,19,FALSE))</f>
        <v>7</v>
      </c>
      <c r="AD27" s="997">
        <f>IF(AD25="","",VLOOKUP(AD25,'【記載例】シフト記号表（勤務時間帯）'!$C$6:$U$35,19,FALSE))</f>
        <v>7</v>
      </c>
      <c r="AE27" s="997">
        <f>IF(AE25="","",VLOOKUP(AE25,'【記載例】シフト記号表（勤務時間帯）'!$C$6:$U$35,19,FALSE))</f>
        <v>7</v>
      </c>
      <c r="AF27" s="1004" t="str">
        <f>IF(AF25="","",VLOOKUP(AF25,'【記載例】シフト記号表（勤務時間帯）'!$C$6:$U$35,19,FALSE))</f>
        <v/>
      </c>
      <c r="AG27" s="990" t="str">
        <f>IF(AG25="","",VLOOKUP(AG25,'【記載例】シフト記号表（勤務時間帯）'!$C$6:$U$35,19,FALSE))</f>
        <v/>
      </c>
      <c r="AH27" s="997">
        <f>IF(AH25="","",VLOOKUP(AH25,'【記載例】シフト記号表（勤務時間帯）'!$C$6:$U$35,19,FALSE))</f>
        <v>7</v>
      </c>
      <c r="AI27" s="997">
        <f>IF(AI25="","",VLOOKUP(AI25,'【記載例】シフト記号表（勤務時間帯）'!$C$6:$U$35,19,FALSE))</f>
        <v>7</v>
      </c>
      <c r="AJ27" s="997">
        <f>IF(AJ25="","",VLOOKUP(AJ25,'【記載例】シフト記号表（勤務時間帯）'!$C$6:$U$35,19,FALSE))</f>
        <v>7</v>
      </c>
      <c r="AK27" s="997">
        <f>IF(AK25="","",VLOOKUP(AK25,'【記載例】シフト記号表（勤務時間帯）'!$C$6:$U$35,19,FALSE))</f>
        <v>7</v>
      </c>
      <c r="AL27" s="997">
        <f>IF(AL25="","",VLOOKUP(AL25,'【記載例】シフト記号表（勤務時間帯）'!$C$6:$U$35,19,FALSE))</f>
        <v>7</v>
      </c>
      <c r="AM27" s="1004" t="str">
        <f>IF(AM25="","",VLOOKUP(AM25,'【記載例】シフト記号表（勤務時間帯）'!$C$6:$U$35,19,FALSE))</f>
        <v/>
      </c>
      <c r="AN27" s="990" t="str">
        <f>IF(AN25="","",VLOOKUP(AN25,'【記載例】シフト記号表（勤務時間帯）'!$C$6:$U$35,19,FALSE))</f>
        <v/>
      </c>
      <c r="AO27" s="997">
        <f>IF(AO25="","",VLOOKUP(AO25,'【記載例】シフト記号表（勤務時間帯）'!$C$6:$U$35,19,FALSE))</f>
        <v>7</v>
      </c>
      <c r="AP27" s="997">
        <f>IF(AP25="","",VLOOKUP(AP25,'【記載例】シフト記号表（勤務時間帯）'!$C$6:$U$35,19,FALSE))</f>
        <v>7</v>
      </c>
      <c r="AQ27" s="997">
        <f>IF(AQ25="","",VLOOKUP(AQ25,'【記載例】シフト記号表（勤務時間帯）'!$C$6:$U$35,19,FALSE))</f>
        <v>7</v>
      </c>
      <c r="AR27" s="997">
        <f>IF(AR25="","",VLOOKUP(AR25,'【記載例】シフト記号表（勤務時間帯）'!$C$6:$U$35,19,FALSE))</f>
        <v>7</v>
      </c>
      <c r="AS27" s="997">
        <f>IF(AS25="","",VLOOKUP(AS25,'【記載例】シフト記号表（勤務時間帯）'!$C$6:$U$35,19,FALSE))</f>
        <v>7</v>
      </c>
      <c r="AT27" s="1004" t="str">
        <f>IF(AT25="","",VLOOKUP(AT25,'【記載例】シフト記号表（勤務時間帯）'!$C$6:$U$35,19,FALSE))</f>
        <v/>
      </c>
      <c r="AU27" s="990" t="str">
        <f>IF(AU25="","",VLOOKUP(AU25,'【記載例】シフト記号表（勤務時間帯）'!$C$6:$U$35,19,FALSE))</f>
        <v/>
      </c>
      <c r="AV27" s="997" t="str">
        <f>IF(AV25="","",VLOOKUP(AV25,'【記載例】シフト記号表（勤務時間帯）'!$C$6:$U$35,19,FALSE))</f>
        <v/>
      </c>
      <c r="AW27" s="997" t="str">
        <f>IF(AW25="","",VLOOKUP(AW25,'【記載例】シフト記号表（勤務時間帯）'!$C$6:$U$35,19,FALSE))</f>
        <v/>
      </c>
      <c r="AX27" s="1020">
        <f>IF($BB$3="４週",SUM(S27:AT27),IF($BB$3="暦月",SUM(S27:AW27),""))</f>
        <v>140</v>
      </c>
      <c r="AY27" s="1033"/>
      <c r="AZ27" s="1045">
        <f>IF($BB$3="４週",AX27/4,IF($BB$3="暦月",'【記載例】通所型サービス'!AX27/('【記載例】通所型サービス'!$BB$8/7),""))</f>
        <v>35</v>
      </c>
      <c r="BA27" s="1055"/>
      <c r="BB27" s="850"/>
      <c r="BC27" s="866"/>
      <c r="BD27" s="866"/>
      <c r="BE27" s="866"/>
      <c r="BF27" s="880"/>
    </row>
    <row r="28" spans="2:58" ht="20.25" customHeight="1">
      <c r="B28" s="910">
        <f>B25+1</f>
        <v>3</v>
      </c>
      <c r="C28" s="576" t="s">
        <v>6</v>
      </c>
      <c r="D28" s="595"/>
      <c r="E28" s="605"/>
      <c r="F28" s="612"/>
      <c r="G28" s="612" t="s">
        <v>435</v>
      </c>
      <c r="H28" s="635" t="s">
        <v>172</v>
      </c>
      <c r="I28" s="643"/>
      <c r="J28" s="643"/>
      <c r="K28" s="648"/>
      <c r="L28" s="656" t="s">
        <v>501</v>
      </c>
      <c r="M28" s="664"/>
      <c r="N28" s="664"/>
      <c r="O28" s="672"/>
      <c r="P28" s="962" t="s">
        <v>260</v>
      </c>
      <c r="Q28" s="971"/>
      <c r="R28" s="979"/>
      <c r="S28" s="711" t="s">
        <v>32</v>
      </c>
      <c r="T28" s="726"/>
      <c r="U28" s="726"/>
      <c r="V28" s="726"/>
      <c r="W28" s="726"/>
      <c r="X28" s="726"/>
      <c r="Y28" s="741" t="s">
        <v>32</v>
      </c>
      <c r="Z28" s="711" t="s">
        <v>32</v>
      </c>
      <c r="AA28" s="726"/>
      <c r="AB28" s="726"/>
      <c r="AC28" s="726"/>
      <c r="AD28" s="726"/>
      <c r="AE28" s="726"/>
      <c r="AF28" s="741" t="s">
        <v>32</v>
      </c>
      <c r="AG28" s="711" t="s">
        <v>32</v>
      </c>
      <c r="AH28" s="726"/>
      <c r="AI28" s="726"/>
      <c r="AJ28" s="726"/>
      <c r="AK28" s="726"/>
      <c r="AL28" s="726"/>
      <c r="AM28" s="741" t="s">
        <v>32</v>
      </c>
      <c r="AN28" s="711" t="s">
        <v>32</v>
      </c>
      <c r="AO28" s="726"/>
      <c r="AP28" s="726"/>
      <c r="AQ28" s="726"/>
      <c r="AR28" s="726"/>
      <c r="AS28" s="726"/>
      <c r="AT28" s="741" t="s">
        <v>32</v>
      </c>
      <c r="AU28" s="711"/>
      <c r="AV28" s="726"/>
      <c r="AW28" s="726"/>
      <c r="AX28" s="1021"/>
      <c r="AY28" s="1034"/>
      <c r="AZ28" s="1046"/>
      <c r="BA28" s="1056"/>
      <c r="BB28" s="851" t="s">
        <v>445</v>
      </c>
      <c r="BC28" s="867"/>
      <c r="BD28" s="867"/>
      <c r="BE28" s="867"/>
      <c r="BF28" s="881"/>
    </row>
    <row r="29" spans="2:58" ht="20.25" customHeight="1">
      <c r="B29" s="910"/>
      <c r="C29" s="577"/>
      <c r="D29" s="596"/>
      <c r="E29" s="606"/>
      <c r="F29" s="610"/>
      <c r="G29" s="622"/>
      <c r="H29" s="634"/>
      <c r="I29" s="643"/>
      <c r="J29" s="643"/>
      <c r="K29" s="648"/>
      <c r="L29" s="655"/>
      <c r="M29" s="663"/>
      <c r="N29" s="663"/>
      <c r="O29" s="671"/>
      <c r="P29" s="960" t="s">
        <v>404</v>
      </c>
      <c r="Q29" s="969"/>
      <c r="R29" s="977"/>
      <c r="S29" s="989">
        <f>IF(S28="","",VLOOKUP(S28,'【記載例】シフト記号表（勤務時間帯）'!$C$6:$K$35,9,FALSE))</f>
        <v>8</v>
      </c>
      <c r="T29" s="996" t="str">
        <f>IF(T28="","",VLOOKUP(T28,'【記載例】シフト記号表（勤務時間帯）'!$C$6:$K$35,9,FALSE))</f>
        <v/>
      </c>
      <c r="U29" s="996" t="str">
        <f>IF(U28="","",VLOOKUP(U28,'【記載例】シフト記号表（勤務時間帯）'!$C$6:$K$35,9,FALSE))</f>
        <v/>
      </c>
      <c r="V29" s="996" t="str">
        <f>IF(V28="","",VLOOKUP(V28,'【記載例】シフト記号表（勤務時間帯）'!$C$6:$K$35,9,FALSE))</f>
        <v/>
      </c>
      <c r="W29" s="996" t="str">
        <f>IF(W28="","",VLOOKUP(W28,'【記載例】シフト記号表（勤務時間帯）'!$C$6:$K$35,9,FALSE))</f>
        <v/>
      </c>
      <c r="X29" s="996" t="str">
        <f>IF(X28="","",VLOOKUP(X28,'【記載例】シフト記号表（勤務時間帯）'!$C$6:$K$35,9,FALSE))</f>
        <v/>
      </c>
      <c r="Y29" s="1003">
        <f>IF(Y28="","",VLOOKUP(Y28,'【記載例】シフト記号表（勤務時間帯）'!$C$6:$K$35,9,FALSE))</f>
        <v>8</v>
      </c>
      <c r="Z29" s="989">
        <f>IF(Z28="","",VLOOKUP(Z28,'【記載例】シフト記号表（勤務時間帯）'!$C$6:$K$35,9,FALSE))</f>
        <v>8</v>
      </c>
      <c r="AA29" s="996" t="str">
        <f>IF(AA28="","",VLOOKUP(AA28,'【記載例】シフト記号表（勤務時間帯）'!$C$6:$K$35,9,FALSE))</f>
        <v/>
      </c>
      <c r="AB29" s="996" t="str">
        <f>IF(AB28="","",VLOOKUP(AB28,'【記載例】シフト記号表（勤務時間帯）'!$C$6:$K$35,9,FALSE))</f>
        <v/>
      </c>
      <c r="AC29" s="996" t="str">
        <f>IF(AC28="","",VLOOKUP(AC28,'【記載例】シフト記号表（勤務時間帯）'!$C$6:$K$35,9,FALSE))</f>
        <v/>
      </c>
      <c r="AD29" s="996" t="str">
        <f>IF(AD28="","",VLOOKUP(AD28,'【記載例】シフト記号表（勤務時間帯）'!$C$6:$K$35,9,FALSE))</f>
        <v/>
      </c>
      <c r="AE29" s="996" t="str">
        <f>IF(AE28="","",VLOOKUP(AE28,'【記載例】シフト記号表（勤務時間帯）'!$C$6:$K$35,9,FALSE))</f>
        <v/>
      </c>
      <c r="AF29" s="1003">
        <f>IF(AF28="","",VLOOKUP(AF28,'【記載例】シフト記号表（勤務時間帯）'!$C$6:$K$35,9,FALSE))</f>
        <v>8</v>
      </c>
      <c r="AG29" s="989">
        <f>IF(AG28="","",VLOOKUP(AG28,'【記載例】シフト記号表（勤務時間帯）'!$C$6:$K$35,9,FALSE))</f>
        <v>8</v>
      </c>
      <c r="AH29" s="996" t="str">
        <f>IF(AH28="","",VLOOKUP(AH28,'【記載例】シフト記号表（勤務時間帯）'!$C$6:$K$35,9,FALSE))</f>
        <v/>
      </c>
      <c r="AI29" s="996" t="str">
        <f>IF(AI28="","",VLOOKUP(AI28,'【記載例】シフト記号表（勤務時間帯）'!$C$6:$K$35,9,FALSE))</f>
        <v/>
      </c>
      <c r="AJ29" s="996" t="str">
        <f>IF(AJ28="","",VLOOKUP(AJ28,'【記載例】シフト記号表（勤務時間帯）'!$C$6:$K$35,9,FALSE))</f>
        <v/>
      </c>
      <c r="AK29" s="996" t="str">
        <f>IF(AK28="","",VLOOKUP(AK28,'【記載例】シフト記号表（勤務時間帯）'!$C$6:$K$35,9,FALSE))</f>
        <v/>
      </c>
      <c r="AL29" s="996" t="str">
        <f>IF(AL28="","",VLOOKUP(AL28,'【記載例】シフト記号表（勤務時間帯）'!$C$6:$K$35,9,FALSE))</f>
        <v/>
      </c>
      <c r="AM29" s="1003">
        <f>IF(AM28="","",VLOOKUP(AM28,'【記載例】シフト記号表（勤務時間帯）'!$C$6:$K$35,9,FALSE))</f>
        <v>8</v>
      </c>
      <c r="AN29" s="989">
        <f>IF(AN28="","",VLOOKUP(AN28,'【記載例】シフト記号表（勤務時間帯）'!$C$6:$K$35,9,FALSE))</f>
        <v>8</v>
      </c>
      <c r="AO29" s="996" t="str">
        <f>IF(AO28="","",VLOOKUP(AO28,'【記載例】シフト記号表（勤務時間帯）'!$C$6:$K$35,9,FALSE))</f>
        <v/>
      </c>
      <c r="AP29" s="996" t="str">
        <f>IF(AP28="","",VLOOKUP(AP28,'【記載例】シフト記号表（勤務時間帯）'!$C$6:$K$35,9,FALSE))</f>
        <v/>
      </c>
      <c r="AQ29" s="996" t="str">
        <f>IF(AQ28="","",VLOOKUP(AQ28,'【記載例】シフト記号表（勤務時間帯）'!$C$6:$K$35,9,FALSE))</f>
        <v/>
      </c>
      <c r="AR29" s="996" t="str">
        <f>IF(AR28="","",VLOOKUP(AR28,'【記載例】シフト記号表（勤務時間帯）'!$C$6:$K$35,9,FALSE))</f>
        <v/>
      </c>
      <c r="AS29" s="996" t="str">
        <f>IF(AS28="","",VLOOKUP(AS28,'【記載例】シフト記号表（勤務時間帯）'!$C$6:$K$35,9,FALSE))</f>
        <v/>
      </c>
      <c r="AT29" s="1003">
        <f>IF(AT28="","",VLOOKUP(AT28,'【記載例】シフト記号表（勤務時間帯）'!$C$6:$K$35,9,FALSE))</f>
        <v>8</v>
      </c>
      <c r="AU29" s="989" t="str">
        <f>IF(AU28="","",VLOOKUP(AU28,'【記載例】シフト記号表（勤務時間帯）'!$C$6:$K$35,9,FALSE))</f>
        <v/>
      </c>
      <c r="AV29" s="996" t="str">
        <f>IF(AV28="","",VLOOKUP(AV28,'【記載例】シフト記号表（勤務時間帯）'!$C$6:$K$35,9,FALSE))</f>
        <v/>
      </c>
      <c r="AW29" s="996" t="str">
        <f>IF(AW28="","",VLOOKUP(AW28,'【記載例】シフト記号表（勤務時間帯）'!$C$6:$K$35,9,FALSE))</f>
        <v/>
      </c>
      <c r="AX29" s="1019">
        <f>IF($BB$3="４週",SUM(S29:AT29),IF($BB$3="暦月",SUM(S29:AW29),""))</f>
        <v>64</v>
      </c>
      <c r="AY29" s="1032"/>
      <c r="AZ29" s="1044">
        <f>IF($BB$3="４週",AX29/4,IF($BB$3="暦月",'【記載例】通所型サービス'!AX29/('【記載例】通所型サービス'!$BB$8/7),""))</f>
        <v>16</v>
      </c>
      <c r="BA29" s="1054"/>
      <c r="BB29" s="849"/>
      <c r="BC29" s="865"/>
      <c r="BD29" s="865"/>
      <c r="BE29" s="865"/>
      <c r="BF29" s="879"/>
    </row>
    <row r="30" spans="2:58" ht="20.25" customHeight="1">
      <c r="B30" s="910"/>
      <c r="C30" s="578"/>
      <c r="D30" s="597"/>
      <c r="E30" s="607"/>
      <c r="F30" s="610" t="str">
        <f>C28</f>
        <v>生活相談員</v>
      </c>
      <c r="G30" s="623"/>
      <c r="H30" s="634"/>
      <c r="I30" s="643"/>
      <c r="J30" s="643"/>
      <c r="K30" s="648"/>
      <c r="L30" s="657"/>
      <c r="M30" s="665"/>
      <c r="N30" s="665"/>
      <c r="O30" s="673"/>
      <c r="P30" s="961" t="s">
        <v>458</v>
      </c>
      <c r="Q30" s="970"/>
      <c r="R30" s="978"/>
      <c r="S30" s="990">
        <f>IF(S28="","",VLOOKUP(S28,'【記載例】シフト記号表（勤務時間帯）'!$C$6:$U$35,19,FALSE))</f>
        <v>7</v>
      </c>
      <c r="T30" s="997" t="str">
        <f>IF(T28="","",VLOOKUP(T28,'【記載例】シフト記号表（勤務時間帯）'!$C$6:$U$35,19,FALSE))</f>
        <v/>
      </c>
      <c r="U30" s="997" t="str">
        <f>IF(U28="","",VLOOKUP(U28,'【記載例】シフト記号表（勤務時間帯）'!$C$6:$U$35,19,FALSE))</f>
        <v/>
      </c>
      <c r="V30" s="997" t="str">
        <f>IF(V28="","",VLOOKUP(V28,'【記載例】シフト記号表（勤務時間帯）'!$C$6:$U$35,19,FALSE))</f>
        <v/>
      </c>
      <c r="W30" s="997" t="str">
        <f>IF(W28="","",VLOOKUP(W28,'【記載例】シフト記号表（勤務時間帯）'!$C$6:$U$35,19,FALSE))</f>
        <v/>
      </c>
      <c r="X30" s="997" t="str">
        <f>IF(X28="","",VLOOKUP(X28,'【記載例】シフト記号表（勤務時間帯）'!$C$6:$U$35,19,FALSE))</f>
        <v/>
      </c>
      <c r="Y30" s="1004">
        <f>IF(Y28="","",VLOOKUP(Y28,'【記載例】シフト記号表（勤務時間帯）'!$C$6:$U$35,19,FALSE))</f>
        <v>7</v>
      </c>
      <c r="Z30" s="990">
        <f>IF(Z28="","",VLOOKUP(Z28,'【記載例】シフト記号表（勤務時間帯）'!$C$6:$U$35,19,FALSE))</f>
        <v>7</v>
      </c>
      <c r="AA30" s="997" t="str">
        <f>IF(AA28="","",VLOOKUP(AA28,'【記載例】シフト記号表（勤務時間帯）'!$C$6:$U$35,19,FALSE))</f>
        <v/>
      </c>
      <c r="AB30" s="997" t="str">
        <f>IF(AB28="","",VLOOKUP(AB28,'【記載例】シフト記号表（勤務時間帯）'!$C$6:$U$35,19,FALSE))</f>
        <v/>
      </c>
      <c r="AC30" s="997" t="str">
        <f>IF(AC28="","",VLOOKUP(AC28,'【記載例】シフト記号表（勤務時間帯）'!$C$6:$U$35,19,FALSE))</f>
        <v/>
      </c>
      <c r="AD30" s="997" t="str">
        <f>IF(AD28="","",VLOOKUP(AD28,'【記載例】シフト記号表（勤務時間帯）'!$C$6:$U$35,19,FALSE))</f>
        <v/>
      </c>
      <c r="AE30" s="997" t="str">
        <f>IF(AE28="","",VLOOKUP(AE28,'【記載例】シフト記号表（勤務時間帯）'!$C$6:$U$35,19,FALSE))</f>
        <v/>
      </c>
      <c r="AF30" s="1004">
        <f>IF(AF28="","",VLOOKUP(AF28,'【記載例】シフト記号表（勤務時間帯）'!$C$6:$U$35,19,FALSE))</f>
        <v>7</v>
      </c>
      <c r="AG30" s="990">
        <f>IF(AG28="","",VLOOKUP(AG28,'【記載例】シフト記号表（勤務時間帯）'!$C$6:$U$35,19,FALSE))</f>
        <v>7</v>
      </c>
      <c r="AH30" s="997" t="str">
        <f>IF(AH28="","",VLOOKUP(AH28,'【記載例】シフト記号表（勤務時間帯）'!$C$6:$U$35,19,FALSE))</f>
        <v/>
      </c>
      <c r="AI30" s="997" t="str">
        <f>IF(AI28="","",VLOOKUP(AI28,'【記載例】シフト記号表（勤務時間帯）'!$C$6:$U$35,19,FALSE))</f>
        <v/>
      </c>
      <c r="AJ30" s="997" t="str">
        <f>IF(AJ28="","",VLOOKUP(AJ28,'【記載例】シフト記号表（勤務時間帯）'!$C$6:$U$35,19,FALSE))</f>
        <v/>
      </c>
      <c r="AK30" s="997" t="str">
        <f>IF(AK28="","",VLOOKUP(AK28,'【記載例】シフト記号表（勤務時間帯）'!$C$6:$U$35,19,FALSE))</f>
        <v/>
      </c>
      <c r="AL30" s="997" t="str">
        <f>IF(AL28="","",VLOOKUP(AL28,'【記載例】シフト記号表（勤務時間帯）'!$C$6:$U$35,19,FALSE))</f>
        <v/>
      </c>
      <c r="AM30" s="1004">
        <f>IF(AM28="","",VLOOKUP(AM28,'【記載例】シフト記号表（勤務時間帯）'!$C$6:$U$35,19,FALSE))</f>
        <v>7</v>
      </c>
      <c r="AN30" s="990">
        <f>IF(AN28="","",VLOOKUP(AN28,'【記載例】シフト記号表（勤務時間帯）'!$C$6:$U$35,19,FALSE))</f>
        <v>7</v>
      </c>
      <c r="AO30" s="997" t="str">
        <f>IF(AO28="","",VLOOKUP(AO28,'【記載例】シフト記号表（勤務時間帯）'!$C$6:$U$35,19,FALSE))</f>
        <v/>
      </c>
      <c r="AP30" s="997" t="str">
        <f>IF(AP28="","",VLOOKUP(AP28,'【記載例】シフト記号表（勤務時間帯）'!$C$6:$U$35,19,FALSE))</f>
        <v/>
      </c>
      <c r="AQ30" s="997" t="str">
        <f>IF(AQ28="","",VLOOKUP(AQ28,'【記載例】シフト記号表（勤務時間帯）'!$C$6:$U$35,19,FALSE))</f>
        <v/>
      </c>
      <c r="AR30" s="997" t="str">
        <f>IF(AR28="","",VLOOKUP(AR28,'【記載例】シフト記号表（勤務時間帯）'!$C$6:$U$35,19,FALSE))</f>
        <v/>
      </c>
      <c r="AS30" s="997" t="str">
        <f>IF(AS28="","",VLOOKUP(AS28,'【記載例】シフト記号表（勤務時間帯）'!$C$6:$U$35,19,FALSE))</f>
        <v/>
      </c>
      <c r="AT30" s="1004">
        <f>IF(AT28="","",VLOOKUP(AT28,'【記載例】シフト記号表（勤務時間帯）'!$C$6:$U$35,19,FALSE))</f>
        <v>7</v>
      </c>
      <c r="AU30" s="990" t="str">
        <f>IF(AU28="","",VLOOKUP(AU28,'【記載例】シフト記号表（勤務時間帯）'!$C$6:$U$35,19,FALSE))</f>
        <v/>
      </c>
      <c r="AV30" s="997" t="str">
        <f>IF(AV28="","",VLOOKUP(AV28,'【記載例】シフト記号表（勤務時間帯）'!$C$6:$U$35,19,FALSE))</f>
        <v/>
      </c>
      <c r="AW30" s="997" t="str">
        <f>IF(AW28="","",VLOOKUP(AW28,'【記載例】シフト記号表（勤務時間帯）'!$C$6:$U$35,19,FALSE))</f>
        <v/>
      </c>
      <c r="AX30" s="1020">
        <f>IF($BB$3="４週",SUM(S30:AT30),IF($BB$3="暦月",SUM(S30:AW30),""))</f>
        <v>56</v>
      </c>
      <c r="AY30" s="1033"/>
      <c r="AZ30" s="1045">
        <f>IF($BB$3="４週",AX30/4,IF($BB$3="暦月",'【記載例】通所型サービス'!AX30/('【記載例】通所型サービス'!$BB$8/7),""))</f>
        <v>14</v>
      </c>
      <c r="BA30" s="1055"/>
      <c r="BB30" s="850"/>
      <c r="BC30" s="866"/>
      <c r="BD30" s="866"/>
      <c r="BE30" s="866"/>
      <c r="BF30" s="880"/>
    </row>
    <row r="31" spans="2:58" ht="20.25" customHeight="1">
      <c r="B31" s="910">
        <f>B28+1</f>
        <v>4</v>
      </c>
      <c r="C31" s="576" t="s">
        <v>444</v>
      </c>
      <c r="D31" s="595"/>
      <c r="E31" s="605"/>
      <c r="F31" s="612"/>
      <c r="G31" s="612" t="s">
        <v>435</v>
      </c>
      <c r="H31" s="635" t="s">
        <v>499</v>
      </c>
      <c r="I31" s="643"/>
      <c r="J31" s="643"/>
      <c r="K31" s="648"/>
      <c r="L31" s="656" t="s">
        <v>501</v>
      </c>
      <c r="M31" s="664"/>
      <c r="N31" s="664"/>
      <c r="O31" s="672"/>
      <c r="P31" s="962" t="s">
        <v>260</v>
      </c>
      <c r="Q31" s="971"/>
      <c r="R31" s="979"/>
      <c r="S31" s="711" t="s">
        <v>66</v>
      </c>
      <c r="T31" s="726"/>
      <c r="U31" s="726" t="s">
        <v>66</v>
      </c>
      <c r="V31" s="726" t="s">
        <v>66</v>
      </c>
      <c r="W31" s="726"/>
      <c r="X31" s="726" t="s">
        <v>66</v>
      </c>
      <c r="Y31" s="741"/>
      <c r="Z31" s="711" t="s">
        <v>66</v>
      </c>
      <c r="AA31" s="726"/>
      <c r="AB31" s="726" t="s">
        <v>66</v>
      </c>
      <c r="AC31" s="726" t="s">
        <v>66</v>
      </c>
      <c r="AD31" s="726"/>
      <c r="AE31" s="726" t="s">
        <v>66</v>
      </c>
      <c r="AF31" s="741"/>
      <c r="AG31" s="711" t="s">
        <v>66</v>
      </c>
      <c r="AH31" s="726"/>
      <c r="AI31" s="726" t="s">
        <v>66</v>
      </c>
      <c r="AJ31" s="726" t="s">
        <v>66</v>
      </c>
      <c r="AK31" s="726"/>
      <c r="AL31" s="726" t="s">
        <v>66</v>
      </c>
      <c r="AM31" s="741"/>
      <c r="AN31" s="711" t="s">
        <v>66</v>
      </c>
      <c r="AO31" s="726"/>
      <c r="AP31" s="726" t="s">
        <v>66</v>
      </c>
      <c r="AQ31" s="726" t="s">
        <v>66</v>
      </c>
      <c r="AR31" s="726"/>
      <c r="AS31" s="726" t="s">
        <v>66</v>
      </c>
      <c r="AT31" s="741"/>
      <c r="AU31" s="711"/>
      <c r="AV31" s="726"/>
      <c r="AW31" s="726"/>
      <c r="AX31" s="1021"/>
      <c r="AY31" s="1034"/>
      <c r="AZ31" s="1046"/>
      <c r="BA31" s="1056"/>
      <c r="BB31" s="851" t="s">
        <v>483</v>
      </c>
      <c r="BC31" s="867"/>
      <c r="BD31" s="867"/>
      <c r="BE31" s="867"/>
      <c r="BF31" s="881"/>
    </row>
    <row r="32" spans="2:58" ht="20.25" customHeight="1">
      <c r="B32" s="910"/>
      <c r="C32" s="577"/>
      <c r="D32" s="596"/>
      <c r="E32" s="606"/>
      <c r="F32" s="610"/>
      <c r="G32" s="622"/>
      <c r="H32" s="634"/>
      <c r="I32" s="643"/>
      <c r="J32" s="643"/>
      <c r="K32" s="648"/>
      <c r="L32" s="655"/>
      <c r="M32" s="663"/>
      <c r="N32" s="663"/>
      <c r="O32" s="671"/>
      <c r="P32" s="960" t="s">
        <v>404</v>
      </c>
      <c r="Q32" s="969"/>
      <c r="R32" s="977"/>
      <c r="S32" s="989">
        <f>IF(S31="","",VLOOKUP(S31,'【記載例】シフト記号表（勤務時間帯）'!$C$6:$K$35,9,FALSE))</f>
        <v>4</v>
      </c>
      <c r="T32" s="996" t="str">
        <f>IF(T31="","",VLOOKUP(T31,'【記載例】シフト記号表（勤務時間帯）'!$C$6:$K$35,9,FALSE))</f>
        <v/>
      </c>
      <c r="U32" s="996">
        <f>IF(U31="","",VLOOKUP(U31,'【記載例】シフト記号表（勤務時間帯）'!$C$6:$K$35,9,FALSE))</f>
        <v>4</v>
      </c>
      <c r="V32" s="996">
        <f>IF(V31="","",VLOOKUP(V31,'【記載例】シフト記号表（勤務時間帯）'!$C$6:$K$35,9,FALSE))</f>
        <v>4</v>
      </c>
      <c r="W32" s="996" t="str">
        <f>IF(W31="","",VLOOKUP(W31,'【記載例】シフト記号表（勤務時間帯）'!$C$6:$K$35,9,FALSE))</f>
        <v/>
      </c>
      <c r="X32" s="996">
        <f>IF(X31="","",VLOOKUP(X31,'【記載例】シフト記号表（勤務時間帯）'!$C$6:$K$35,9,FALSE))</f>
        <v>4</v>
      </c>
      <c r="Y32" s="1003" t="str">
        <f>IF(Y31="","",VLOOKUP(Y31,'【記載例】シフト記号表（勤務時間帯）'!$C$6:$K$35,9,FALSE))</f>
        <v/>
      </c>
      <c r="Z32" s="989">
        <f>IF(Z31="","",VLOOKUP(Z31,'【記載例】シフト記号表（勤務時間帯）'!$C$6:$K$35,9,FALSE))</f>
        <v>4</v>
      </c>
      <c r="AA32" s="996" t="str">
        <f>IF(AA31="","",VLOOKUP(AA31,'【記載例】シフト記号表（勤務時間帯）'!$C$6:$K$35,9,FALSE))</f>
        <v/>
      </c>
      <c r="AB32" s="996">
        <f>IF(AB31="","",VLOOKUP(AB31,'【記載例】シフト記号表（勤務時間帯）'!$C$6:$K$35,9,FALSE))</f>
        <v>4</v>
      </c>
      <c r="AC32" s="996">
        <f>IF(AC31="","",VLOOKUP(AC31,'【記載例】シフト記号表（勤務時間帯）'!$C$6:$K$35,9,FALSE))</f>
        <v>4</v>
      </c>
      <c r="AD32" s="996" t="str">
        <f>IF(AD31="","",VLOOKUP(AD31,'【記載例】シフト記号表（勤務時間帯）'!$C$6:$K$35,9,FALSE))</f>
        <v/>
      </c>
      <c r="AE32" s="996">
        <f>IF(AE31="","",VLOOKUP(AE31,'【記載例】シフト記号表（勤務時間帯）'!$C$6:$K$35,9,FALSE))</f>
        <v>4</v>
      </c>
      <c r="AF32" s="1003" t="str">
        <f>IF(AF31="","",VLOOKUP(AF31,'【記載例】シフト記号表（勤務時間帯）'!$C$6:$K$35,9,FALSE))</f>
        <v/>
      </c>
      <c r="AG32" s="989">
        <f>IF(AG31="","",VLOOKUP(AG31,'【記載例】シフト記号表（勤務時間帯）'!$C$6:$K$35,9,FALSE))</f>
        <v>4</v>
      </c>
      <c r="AH32" s="996" t="str">
        <f>IF(AH31="","",VLOOKUP(AH31,'【記載例】シフト記号表（勤務時間帯）'!$C$6:$K$35,9,FALSE))</f>
        <v/>
      </c>
      <c r="AI32" s="996">
        <f>IF(AI31="","",VLOOKUP(AI31,'【記載例】シフト記号表（勤務時間帯）'!$C$6:$K$35,9,FALSE))</f>
        <v>4</v>
      </c>
      <c r="AJ32" s="996">
        <f>IF(AJ31="","",VLOOKUP(AJ31,'【記載例】シフト記号表（勤務時間帯）'!$C$6:$K$35,9,FALSE))</f>
        <v>4</v>
      </c>
      <c r="AK32" s="996" t="str">
        <f>IF(AK31="","",VLOOKUP(AK31,'【記載例】シフト記号表（勤務時間帯）'!$C$6:$K$35,9,FALSE))</f>
        <v/>
      </c>
      <c r="AL32" s="996">
        <f>IF(AL31="","",VLOOKUP(AL31,'【記載例】シフト記号表（勤務時間帯）'!$C$6:$K$35,9,FALSE))</f>
        <v>4</v>
      </c>
      <c r="AM32" s="1003" t="str">
        <f>IF(AM31="","",VLOOKUP(AM31,'【記載例】シフト記号表（勤務時間帯）'!$C$6:$K$35,9,FALSE))</f>
        <v/>
      </c>
      <c r="AN32" s="989">
        <f>IF(AN31="","",VLOOKUP(AN31,'【記載例】シフト記号表（勤務時間帯）'!$C$6:$K$35,9,FALSE))</f>
        <v>4</v>
      </c>
      <c r="AO32" s="996" t="str">
        <f>IF(AO31="","",VLOOKUP(AO31,'【記載例】シフト記号表（勤務時間帯）'!$C$6:$K$35,9,FALSE))</f>
        <v/>
      </c>
      <c r="AP32" s="996">
        <f>IF(AP31="","",VLOOKUP(AP31,'【記載例】シフト記号表（勤務時間帯）'!$C$6:$K$35,9,FALSE))</f>
        <v>4</v>
      </c>
      <c r="AQ32" s="996">
        <f>IF(AQ31="","",VLOOKUP(AQ31,'【記載例】シフト記号表（勤務時間帯）'!$C$6:$K$35,9,FALSE))</f>
        <v>4</v>
      </c>
      <c r="AR32" s="996" t="str">
        <f>IF(AR31="","",VLOOKUP(AR31,'【記載例】シフト記号表（勤務時間帯）'!$C$6:$K$35,9,FALSE))</f>
        <v/>
      </c>
      <c r="AS32" s="996">
        <f>IF(AS31="","",VLOOKUP(AS31,'【記載例】シフト記号表（勤務時間帯）'!$C$6:$K$35,9,FALSE))</f>
        <v>4</v>
      </c>
      <c r="AT32" s="1003" t="str">
        <f>IF(AT31="","",VLOOKUP(AT31,'【記載例】シフト記号表（勤務時間帯）'!$C$6:$K$35,9,FALSE))</f>
        <v/>
      </c>
      <c r="AU32" s="989" t="str">
        <f>IF(AU31="","",VLOOKUP(AU31,'【記載例】シフト記号表（勤務時間帯）'!$C$6:$K$35,9,FALSE))</f>
        <v/>
      </c>
      <c r="AV32" s="996" t="str">
        <f>IF(AV31="","",VLOOKUP(AV31,'【記載例】シフト記号表（勤務時間帯）'!$C$6:$K$35,9,FALSE))</f>
        <v/>
      </c>
      <c r="AW32" s="996" t="str">
        <f>IF(AW31="","",VLOOKUP(AW31,'【記載例】シフト記号表（勤務時間帯）'!$C$6:$K$35,9,FALSE))</f>
        <v/>
      </c>
      <c r="AX32" s="1019">
        <f>IF($BB$3="４週",SUM(S32:AT32),IF($BB$3="暦月",SUM(S32:AW32),""))</f>
        <v>64</v>
      </c>
      <c r="AY32" s="1032"/>
      <c r="AZ32" s="1044">
        <f>IF($BB$3="４週",AX32/4,IF($BB$3="暦月",'【記載例】通所型サービス'!AX32/('【記載例】通所型サービス'!$BB$8/7),""))</f>
        <v>16</v>
      </c>
      <c r="BA32" s="1054"/>
      <c r="BB32" s="849"/>
      <c r="BC32" s="865"/>
      <c r="BD32" s="865"/>
      <c r="BE32" s="865"/>
      <c r="BF32" s="879"/>
    </row>
    <row r="33" spans="2:58" ht="20.25" customHeight="1">
      <c r="B33" s="910"/>
      <c r="C33" s="578"/>
      <c r="D33" s="597"/>
      <c r="E33" s="607"/>
      <c r="F33" s="610" t="str">
        <f>C31</f>
        <v>看護職員</v>
      </c>
      <c r="G33" s="623"/>
      <c r="H33" s="634"/>
      <c r="I33" s="643"/>
      <c r="J33" s="643"/>
      <c r="K33" s="648"/>
      <c r="L33" s="657"/>
      <c r="M33" s="665"/>
      <c r="N33" s="665"/>
      <c r="O33" s="673"/>
      <c r="P33" s="961" t="s">
        <v>458</v>
      </c>
      <c r="Q33" s="970"/>
      <c r="R33" s="978"/>
      <c r="S33" s="990">
        <f>IF(S31="","",VLOOKUP(S31,'【記載例】シフト記号表（勤務時間帯）'!$C$6:$U$35,19,FALSE))</f>
        <v>4</v>
      </c>
      <c r="T33" s="997" t="str">
        <f>IF(T31="","",VLOOKUP(T31,'【記載例】シフト記号表（勤務時間帯）'!$C$6:$U$35,19,FALSE))</f>
        <v/>
      </c>
      <c r="U33" s="997">
        <f>IF(U31="","",VLOOKUP(U31,'【記載例】シフト記号表（勤務時間帯）'!$C$6:$U$35,19,FALSE))</f>
        <v>4</v>
      </c>
      <c r="V33" s="997">
        <f>IF(V31="","",VLOOKUP(V31,'【記載例】シフト記号表（勤務時間帯）'!$C$6:$U$35,19,FALSE))</f>
        <v>4</v>
      </c>
      <c r="W33" s="997" t="str">
        <f>IF(W31="","",VLOOKUP(W31,'【記載例】シフト記号表（勤務時間帯）'!$C$6:$U$35,19,FALSE))</f>
        <v/>
      </c>
      <c r="X33" s="997">
        <f>IF(X31="","",VLOOKUP(X31,'【記載例】シフト記号表（勤務時間帯）'!$C$6:$U$35,19,FALSE))</f>
        <v>4</v>
      </c>
      <c r="Y33" s="1004" t="str">
        <f>IF(Y31="","",VLOOKUP(Y31,'【記載例】シフト記号表（勤務時間帯）'!$C$6:$U$35,19,FALSE))</f>
        <v/>
      </c>
      <c r="Z33" s="990">
        <f>IF(Z31="","",VLOOKUP(Z31,'【記載例】シフト記号表（勤務時間帯）'!$C$6:$U$35,19,FALSE))</f>
        <v>4</v>
      </c>
      <c r="AA33" s="997" t="str">
        <f>IF(AA31="","",VLOOKUP(AA31,'【記載例】シフト記号表（勤務時間帯）'!$C$6:$U$35,19,FALSE))</f>
        <v/>
      </c>
      <c r="AB33" s="997">
        <f>IF(AB31="","",VLOOKUP(AB31,'【記載例】シフト記号表（勤務時間帯）'!$C$6:$U$35,19,FALSE))</f>
        <v>4</v>
      </c>
      <c r="AC33" s="997">
        <f>IF(AC31="","",VLOOKUP(AC31,'【記載例】シフト記号表（勤務時間帯）'!$C$6:$U$35,19,FALSE))</f>
        <v>4</v>
      </c>
      <c r="AD33" s="997" t="str">
        <f>IF(AD31="","",VLOOKUP(AD31,'【記載例】シフト記号表（勤務時間帯）'!$C$6:$U$35,19,FALSE))</f>
        <v/>
      </c>
      <c r="AE33" s="997">
        <f>IF(AE31="","",VLOOKUP(AE31,'【記載例】シフト記号表（勤務時間帯）'!$C$6:$U$35,19,FALSE))</f>
        <v>4</v>
      </c>
      <c r="AF33" s="1004" t="str">
        <f>IF(AF31="","",VLOOKUP(AF31,'【記載例】シフト記号表（勤務時間帯）'!$C$6:$U$35,19,FALSE))</f>
        <v/>
      </c>
      <c r="AG33" s="990">
        <f>IF(AG31="","",VLOOKUP(AG31,'【記載例】シフト記号表（勤務時間帯）'!$C$6:$U$35,19,FALSE))</f>
        <v>4</v>
      </c>
      <c r="AH33" s="997" t="str">
        <f>IF(AH31="","",VLOOKUP(AH31,'【記載例】シフト記号表（勤務時間帯）'!$C$6:$U$35,19,FALSE))</f>
        <v/>
      </c>
      <c r="AI33" s="997">
        <f>IF(AI31="","",VLOOKUP(AI31,'【記載例】シフト記号表（勤務時間帯）'!$C$6:$U$35,19,FALSE))</f>
        <v>4</v>
      </c>
      <c r="AJ33" s="997">
        <f>IF(AJ31="","",VLOOKUP(AJ31,'【記載例】シフト記号表（勤務時間帯）'!$C$6:$U$35,19,FALSE))</f>
        <v>4</v>
      </c>
      <c r="AK33" s="997" t="str">
        <f>IF(AK31="","",VLOOKUP(AK31,'【記載例】シフト記号表（勤務時間帯）'!$C$6:$U$35,19,FALSE))</f>
        <v/>
      </c>
      <c r="AL33" s="997">
        <f>IF(AL31="","",VLOOKUP(AL31,'【記載例】シフト記号表（勤務時間帯）'!$C$6:$U$35,19,FALSE))</f>
        <v>4</v>
      </c>
      <c r="AM33" s="1004" t="str">
        <f>IF(AM31="","",VLOOKUP(AM31,'【記載例】シフト記号表（勤務時間帯）'!$C$6:$U$35,19,FALSE))</f>
        <v/>
      </c>
      <c r="AN33" s="990">
        <f>IF(AN31="","",VLOOKUP(AN31,'【記載例】シフト記号表（勤務時間帯）'!$C$6:$U$35,19,FALSE))</f>
        <v>4</v>
      </c>
      <c r="AO33" s="997" t="str">
        <f>IF(AO31="","",VLOOKUP(AO31,'【記載例】シフト記号表（勤務時間帯）'!$C$6:$U$35,19,FALSE))</f>
        <v/>
      </c>
      <c r="AP33" s="997">
        <f>IF(AP31="","",VLOOKUP(AP31,'【記載例】シフト記号表（勤務時間帯）'!$C$6:$U$35,19,FALSE))</f>
        <v>4</v>
      </c>
      <c r="AQ33" s="997">
        <f>IF(AQ31="","",VLOOKUP(AQ31,'【記載例】シフト記号表（勤務時間帯）'!$C$6:$U$35,19,FALSE))</f>
        <v>4</v>
      </c>
      <c r="AR33" s="997" t="str">
        <f>IF(AR31="","",VLOOKUP(AR31,'【記載例】シフト記号表（勤務時間帯）'!$C$6:$U$35,19,FALSE))</f>
        <v/>
      </c>
      <c r="AS33" s="997">
        <f>IF(AS31="","",VLOOKUP(AS31,'【記載例】シフト記号表（勤務時間帯）'!$C$6:$U$35,19,FALSE))</f>
        <v>4</v>
      </c>
      <c r="AT33" s="1004" t="str">
        <f>IF(AT31="","",VLOOKUP(AT31,'【記載例】シフト記号表（勤務時間帯）'!$C$6:$U$35,19,FALSE))</f>
        <v/>
      </c>
      <c r="AU33" s="990" t="str">
        <f>IF(AU31="","",VLOOKUP(AU31,'【記載例】シフト記号表（勤務時間帯）'!$C$6:$U$35,19,FALSE))</f>
        <v/>
      </c>
      <c r="AV33" s="997" t="str">
        <f>IF(AV31="","",VLOOKUP(AV31,'【記載例】シフト記号表（勤務時間帯）'!$C$6:$U$35,19,FALSE))</f>
        <v/>
      </c>
      <c r="AW33" s="997" t="str">
        <f>IF(AW31="","",VLOOKUP(AW31,'【記載例】シフト記号表（勤務時間帯）'!$C$6:$U$35,19,FALSE))</f>
        <v/>
      </c>
      <c r="AX33" s="1020">
        <f>IF($BB$3="４週",SUM(S33:AT33),IF($BB$3="暦月",SUM(S33:AW33),""))</f>
        <v>64</v>
      </c>
      <c r="AY33" s="1033"/>
      <c r="AZ33" s="1045">
        <f>IF($BB$3="４週",AX33/4,IF($BB$3="暦月",'【記載例】通所型サービス'!AX33/('【記載例】通所型サービス'!$BB$8/7),""))</f>
        <v>16</v>
      </c>
      <c r="BA33" s="1055"/>
      <c r="BB33" s="850"/>
      <c r="BC33" s="866"/>
      <c r="BD33" s="866"/>
      <c r="BE33" s="866"/>
      <c r="BF33" s="880"/>
    </row>
    <row r="34" spans="2:58" ht="20.25" customHeight="1">
      <c r="B34" s="910">
        <f>B31+1</f>
        <v>5</v>
      </c>
      <c r="C34" s="576" t="s">
        <v>444</v>
      </c>
      <c r="D34" s="595"/>
      <c r="E34" s="605"/>
      <c r="F34" s="612"/>
      <c r="G34" s="612" t="s">
        <v>415</v>
      </c>
      <c r="H34" s="635" t="s">
        <v>167</v>
      </c>
      <c r="I34" s="643"/>
      <c r="J34" s="643"/>
      <c r="K34" s="648"/>
      <c r="L34" s="656" t="s">
        <v>501</v>
      </c>
      <c r="M34" s="664"/>
      <c r="N34" s="664"/>
      <c r="O34" s="672"/>
      <c r="P34" s="962" t="s">
        <v>260</v>
      </c>
      <c r="Q34" s="971"/>
      <c r="R34" s="979"/>
      <c r="S34" s="711"/>
      <c r="T34" s="726" t="s">
        <v>66</v>
      </c>
      <c r="U34" s="726"/>
      <c r="V34" s="726"/>
      <c r="W34" s="726" t="s">
        <v>66</v>
      </c>
      <c r="X34" s="726"/>
      <c r="Y34" s="741" t="s">
        <v>66</v>
      </c>
      <c r="Z34" s="711"/>
      <c r="AA34" s="726" t="s">
        <v>66</v>
      </c>
      <c r="AB34" s="726"/>
      <c r="AC34" s="726"/>
      <c r="AD34" s="726" t="s">
        <v>66</v>
      </c>
      <c r="AE34" s="726"/>
      <c r="AF34" s="741" t="s">
        <v>66</v>
      </c>
      <c r="AG34" s="711"/>
      <c r="AH34" s="726" t="s">
        <v>66</v>
      </c>
      <c r="AI34" s="726"/>
      <c r="AJ34" s="726"/>
      <c r="AK34" s="726" t="s">
        <v>66</v>
      </c>
      <c r="AL34" s="726"/>
      <c r="AM34" s="741" t="s">
        <v>66</v>
      </c>
      <c r="AN34" s="711"/>
      <c r="AO34" s="726" t="s">
        <v>66</v>
      </c>
      <c r="AP34" s="726"/>
      <c r="AQ34" s="726"/>
      <c r="AR34" s="726" t="s">
        <v>66</v>
      </c>
      <c r="AS34" s="726"/>
      <c r="AT34" s="741" t="s">
        <v>66</v>
      </c>
      <c r="AU34" s="711"/>
      <c r="AV34" s="726"/>
      <c r="AW34" s="726"/>
      <c r="AX34" s="1021"/>
      <c r="AY34" s="1034"/>
      <c r="AZ34" s="1046"/>
      <c r="BA34" s="1056"/>
      <c r="BB34" s="851" t="s">
        <v>190</v>
      </c>
      <c r="BC34" s="867"/>
      <c r="BD34" s="867"/>
      <c r="BE34" s="867"/>
      <c r="BF34" s="881"/>
    </row>
    <row r="35" spans="2:58" ht="20.25" customHeight="1">
      <c r="B35" s="910"/>
      <c r="C35" s="577"/>
      <c r="D35" s="596"/>
      <c r="E35" s="606"/>
      <c r="F35" s="610"/>
      <c r="G35" s="622"/>
      <c r="H35" s="634"/>
      <c r="I35" s="643"/>
      <c r="J35" s="643"/>
      <c r="K35" s="648"/>
      <c r="L35" s="655"/>
      <c r="M35" s="663"/>
      <c r="N35" s="663"/>
      <c r="O35" s="671"/>
      <c r="P35" s="960" t="s">
        <v>404</v>
      </c>
      <c r="Q35" s="969"/>
      <c r="R35" s="977"/>
      <c r="S35" s="989" t="str">
        <f>IF(S34="","",VLOOKUP(S34,'【記載例】シフト記号表（勤務時間帯）'!$C$6:$K$35,9,FALSE))</f>
        <v/>
      </c>
      <c r="T35" s="996">
        <f>IF(T34="","",VLOOKUP(T34,'【記載例】シフト記号表（勤務時間帯）'!$C$6:$K$35,9,FALSE))</f>
        <v>4</v>
      </c>
      <c r="U35" s="996" t="str">
        <f>IF(U34="","",VLOOKUP(U34,'【記載例】シフト記号表（勤務時間帯）'!$C$6:$K$35,9,FALSE))</f>
        <v/>
      </c>
      <c r="V35" s="996" t="str">
        <f>IF(V34="","",VLOOKUP(V34,'【記載例】シフト記号表（勤務時間帯）'!$C$6:$K$35,9,FALSE))</f>
        <v/>
      </c>
      <c r="W35" s="996">
        <f>IF(W34="","",VLOOKUP(W34,'【記載例】シフト記号表（勤務時間帯）'!$C$6:$K$35,9,FALSE))</f>
        <v>4</v>
      </c>
      <c r="X35" s="996" t="str">
        <f>IF(X34="","",VLOOKUP(X34,'【記載例】シフト記号表（勤務時間帯）'!$C$6:$K$35,9,FALSE))</f>
        <v/>
      </c>
      <c r="Y35" s="1003">
        <f>IF(Y34="","",VLOOKUP(Y34,'【記載例】シフト記号表（勤務時間帯）'!$C$6:$K$35,9,FALSE))</f>
        <v>4</v>
      </c>
      <c r="Z35" s="989" t="str">
        <f>IF(Z34="","",VLOOKUP(Z34,'【記載例】シフト記号表（勤務時間帯）'!$C$6:$K$35,9,FALSE))</f>
        <v/>
      </c>
      <c r="AA35" s="996">
        <f>IF(AA34="","",VLOOKUP(AA34,'【記載例】シフト記号表（勤務時間帯）'!$C$6:$K$35,9,FALSE))</f>
        <v>4</v>
      </c>
      <c r="AB35" s="996" t="str">
        <f>IF(AB34="","",VLOOKUP(AB34,'【記載例】シフト記号表（勤務時間帯）'!$C$6:$K$35,9,FALSE))</f>
        <v/>
      </c>
      <c r="AC35" s="996" t="str">
        <f>IF(AC34="","",VLOOKUP(AC34,'【記載例】シフト記号表（勤務時間帯）'!$C$6:$K$35,9,FALSE))</f>
        <v/>
      </c>
      <c r="AD35" s="996">
        <f>IF(AD34="","",VLOOKUP(AD34,'【記載例】シフト記号表（勤務時間帯）'!$C$6:$K$35,9,FALSE))</f>
        <v>4</v>
      </c>
      <c r="AE35" s="996" t="str">
        <f>IF(AE34="","",VLOOKUP(AE34,'【記載例】シフト記号表（勤務時間帯）'!$C$6:$K$35,9,FALSE))</f>
        <v/>
      </c>
      <c r="AF35" s="1003">
        <f>IF(AF34="","",VLOOKUP(AF34,'【記載例】シフト記号表（勤務時間帯）'!$C$6:$K$35,9,FALSE))</f>
        <v>4</v>
      </c>
      <c r="AG35" s="989" t="str">
        <f>IF(AG34="","",VLOOKUP(AG34,'【記載例】シフト記号表（勤務時間帯）'!$C$6:$K$35,9,FALSE))</f>
        <v/>
      </c>
      <c r="AH35" s="996">
        <f>IF(AH34="","",VLOOKUP(AH34,'【記載例】シフト記号表（勤務時間帯）'!$C$6:$K$35,9,FALSE))</f>
        <v>4</v>
      </c>
      <c r="AI35" s="996" t="str">
        <f>IF(AI34="","",VLOOKUP(AI34,'【記載例】シフト記号表（勤務時間帯）'!$C$6:$K$35,9,FALSE))</f>
        <v/>
      </c>
      <c r="AJ35" s="996" t="str">
        <f>IF(AJ34="","",VLOOKUP(AJ34,'【記載例】シフト記号表（勤務時間帯）'!$C$6:$K$35,9,FALSE))</f>
        <v/>
      </c>
      <c r="AK35" s="996">
        <f>IF(AK34="","",VLOOKUP(AK34,'【記載例】シフト記号表（勤務時間帯）'!$C$6:$K$35,9,FALSE))</f>
        <v>4</v>
      </c>
      <c r="AL35" s="996" t="str">
        <f>IF(AL34="","",VLOOKUP(AL34,'【記載例】シフト記号表（勤務時間帯）'!$C$6:$K$35,9,FALSE))</f>
        <v/>
      </c>
      <c r="AM35" s="1003">
        <f>IF(AM34="","",VLOOKUP(AM34,'【記載例】シフト記号表（勤務時間帯）'!$C$6:$K$35,9,FALSE))</f>
        <v>4</v>
      </c>
      <c r="AN35" s="989" t="str">
        <f>IF(AN34="","",VLOOKUP(AN34,'【記載例】シフト記号表（勤務時間帯）'!$C$6:$K$35,9,FALSE))</f>
        <v/>
      </c>
      <c r="AO35" s="996">
        <f>IF(AO34="","",VLOOKUP(AO34,'【記載例】シフト記号表（勤務時間帯）'!$C$6:$K$35,9,FALSE))</f>
        <v>4</v>
      </c>
      <c r="AP35" s="996" t="str">
        <f>IF(AP34="","",VLOOKUP(AP34,'【記載例】シフト記号表（勤務時間帯）'!$C$6:$K$35,9,FALSE))</f>
        <v/>
      </c>
      <c r="AQ35" s="996" t="str">
        <f>IF(AQ34="","",VLOOKUP(AQ34,'【記載例】シフト記号表（勤務時間帯）'!$C$6:$K$35,9,FALSE))</f>
        <v/>
      </c>
      <c r="AR35" s="996">
        <f>IF(AR34="","",VLOOKUP(AR34,'【記載例】シフト記号表（勤務時間帯）'!$C$6:$K$35,9,FALSE))</f>
        <v>4</v>
      </c>
      <c r="AS35" s="996" t="str">
        <f>IF(AS34="","",VLOOKUP(AS34,'【記載例】シフト記号表（勤務時間帯）'!$C$6:$K$35,9,FALSE))</f>
        <v/>
      </c>
      <c r="AT35" s="1003">
        <f>IF(AT34="","",VLOOKUP(AT34,'【記載例】シフト記号表（勤務時間帯）'!$C$6:$K$35,9,FALSE))</f>
        <v>4</v>
      </c>
      <c r="AU35" s="989" t="str">
        <f>IF(AU34="","",VLOOKUP(AU34,'【記載例】シフト記号表（勤務時間帯）'!$C$6:$K$35,9,FALSE))</f>
        <v/>
      </c>
      <c r="AV35" s="996" t="str">
        <f>IF(AV34="","",VLOOKUP(AV34,'【記載例】シフト記号表（勤務時間帯）'!$C$6:$K$35,9,FALSE))</f>
        <v/>
      </c>
      <c r="AW35" s="996" t="str">
        <f>IF(AW34="","",VLOOKUP(AW34,'【記載例】シフト記号表（勤務時間帯）'!$C$6:$K$35,9,FALSE))</f>
        <v/>
      </c>
      <c r="AX35" s="1019">
        <f>IF($BB$3="４週",SUM(S35:AT35),IF($BB$3="暦月",SUM(S35:AW35),""))</f>
        <v>48</v>
      </c>
      <c r="AY35" s="1032"/>
      <c r="AZ35" s="1044">
        <f>IF($BB$3="４週",AX35/4,IF($BB$3="暦月",'【記載例】通所型サービス'!AX35/('【記載例】通所型サービス'!$BB$8/7),""))</f>
        <v>12</v>
      </c>
      <c r="BA35" s="1054"/>
      <c r="BB35" s="849"/>
      <c r="BC35" s="865"/>
      <c r="BD35" s="865"/>
      <c r="BE35" s="865"/>
      <c r="BF35" s="879"/>
    </row>
    <row r="36" spans="2:58" ht="20.25" customHeight="1">
      <c r="B36" s="910"/>
      <c r="C36" s="578"/>
      <c r="D36" s="597"/>
      <c r="E36" s="607"/>
      <c r="F36" s="610" t="str">
        <f>C34</f>
        <v>看護職員</v>
      </c>
      <c r="G36" s="623"/>
      <c r="H36" s="634"/>
      <c r="I36" s="643"/>
      <c r="J36" s="643"/>
      <c r="K36" s="648"/>
      <c r="L36" s="657"/>
      <c r="M36" s="665"/>
      <c r="N36" s="665"/>
      <c r="O36" s="673"/>
      <c r="P36" s="961" t="s">
        <v>458</v>
      </c>
      <c r="Q36" s="970"/>
      <c r="R36" s="978"/>
      <c r="S36" s="990" t="str">
        <f>IF(S34="","",VLOOKUP(S34,'【記載例】シフト記号表（勤務時間帯）'!$C$6:$U$35,19,FALSE))</f>
        <v/>
      </c>
      <c r="T36" s="997">
        <f>IF(T34="","",VLOOKUP(T34,'【記載例】シフト記号表（勤務時間帯）'!$C$6:$U$35,19,FALSE))</f>
        <v>4</v>
      </c>
      <c r="U36" s="997" t="str">
        <f>IF(U34="","",VLOOKUP(U34,'【記載例】シフト記号表（勤務時間帯）'!$C$6:$U$35,19,FALSE))</f>
        <v/>
      </c>
      <c r="V36" s="997" t="str">
        <f>IF(V34="","",VLOOKUP(V34,'【記載例】シフト記号表（勤務時間帯）'!$C$6:$U$35,19,FALSE))</f>
        <v/>
      </c>
      <c r="W36" s="997">
        <f>IF(W34="","",VLOOKUP(W34,'【記載例】シフト記号表（勤務時間帯）'!$C$6:$U$35,19,FALSE))</f>
        <v>4</v>
      </c>
      <c r="X36" s="997" t="str">
        <f>IF(X34="","",VLOOKUP(X34,'【記載例】シフト記号表（勤務時間帯）'!$C$6:$U$35,19,FALSE))</f>
        <v/>
      </c>
      <c r="Y36" s="1004">
        <f>IF(Y34="","",VLOOKUP(Y34,'【記載例】シフト記号表（勤務時間帯）'!$C$6:$U$35,19,FALSE))</f>
        <v>4</v>
      </c>
      <c r="Z36" s="990" t="str">
        <f>IF(Z34="","",VLOOKUP(Z34,'【記載例】シフト記号表（勤務時間帯）'!$C$6:$U$35,19,FALSE))</f>
        <v/>
      </c>
      <c r="AA36" s="997">
        <f>IF(AA34="","",VLOOKUP(AA34,'【記載例】シフト記号表（勤務時間帯）'!$C$6:$U$35,19,FALSE))</f>
        <v>4</v>
      </c>
      <c r="AB36" s="997" t="str">
        <f>IF(AB34="","",VLOOKUP(AB34,'【記載例】シフト記号表（勤務時間帯）'!$C$6:$U$35,19,FALSE))</f>
        <v/>
      </c>
      <c r="AC36" s="997" t="str">
        <f>IF(AC34="","",VLOOKUP(AC34,'【記載例】シフト記号表（勤務時間帯）'!$C$6:$U$35,19,FALSE))</f>
        <v/>
      </c>
      <c r="AD36" s="997">
        <f>IF(AD34="","",VLOOKUP(AD34,'【記載例】シフト記号表（勤務時間帯）'!$C$6:$U$35,19,FALSE))</f>
        <v>4</v>
      </c>
      <c r="AE36" s="997" t="str">
        <f>IF(AE34="","",VLOOKUP(AE34,'【記載例】シフト記号表（勤務時間帯）'!$C$6:$U$35,19,FALSE))</f>
        <v/>
      </c>
      <c r="AF36" s="1004">
        <f>IF(AF34="","",VLOOKUP(AF34,'【記載例】シフト記号表（勤務時間帯）'!$C$6:$U$35,19,FALSE))</f>
        <v>4</v>
      </c>
      <c r="AG36" s="990" t="str">
        <f>IF(AG34="","",VLOOKUP(AG34,'【記載例】シフト記号表（勤務時間帯）'!$C$6:$U$35,19,FALSE))</f>
        <v/>
      </c>
      <c r="AH36" s="997">
        <f>IF(AH34="","",VLOOKUP(AH34,'【記載例】シフト記号表（勤務時間帯）'!$C$6:$U$35,19,FALSE))</f>
        <v>4</v>
      </c>
      <c r="AI36" s="997" t="str">
        <f>IF(AI34="","",VLOOKUP(AI34,'【記載例】シフト記号表（勤務時間帯）'!$C$6:$U$35,19,FALSE))</f>
        <v/>
      </c>
      <c r="AJ36" s="997" t="str">
        <f>IF(AJ34="","",VLOOKUP(AJ34,'【記載例】シフト記号表（勤務時間帯）'!$C$6:$U$35,19,FALSE))</f>
        <v/>
      </c>
      <c r="AK36" s="997">
        <f>IF(AK34="","",VLOOKUP(AK34,'【記載例】シフト記号表（勤務時間帯）'!$C$6:$U$35,19,FALSE))</f>
        <v>4</v>
      </c>
      <c r="AL36" s="997" t="str">
        <f>IF(AL34="","",VLOOKUP(AL34,'【記載例】シフト記号表（勤務時間帯）'!$C$6:$U$35,19,FALSE))</f>
        <v/>
      </c>
      <c r="AM36" s="1004">
        <f>IF(AM34="","",VLOOKUP(AM34,'【記載例】シフト記号表（勤務時間帯）'!$C$6:$U$35,19,FALSE))</f>
        <v>4</v>
      </c>
      <c r="AN36" s="990" t="str">
        <f>IF(AN34="","",VLOOKUP(AN34,'【記載例】シフト記号表（勤務時間帯）'!$C$6:$U$35,19,FALSE))</f>
        <v/>
      </c>
      <c r="AO36" s="997">
        <f>IF(AO34="","",VLOOKUP(AO34,'【記載例】シフト記号表（勤務時間帯）'!$C$6:$U$35,19,FALSE))</f>
        <v>4</v>
      </c>
      <c r="AP36" s="997" t="str">
        <f>IF(AP34="","",VLOOKUP(AP34,'【記載例】シフト記号表（勤務時間帯）'!$C$6:$U$35,19,FALSE))</f>
        <v/>
      </c>
      <c r="AQ36" s="997" t="str">
        <f>IF(AQ34="","",VLOOKUP(AQ34,'【記載例】シフト記号表（勤務時間帯）'!$C$6:$U$35,19,FALSE))</f>
        <v/>
      </c>
      <c r="AR36" s="997">
        <f>IF(AR34="","",VLOOKUP(AR34,'【記載例】シフト記号表（勤務時間帯）'!$C$6:$U$35,19,FALSE))</f>
        <v>4</v>
      </c>
      <c r="AS36" s="997" t="str">
        <f>IF(AS34="","",VLOOKUP(AS34,'【記載例】シフト記号表（勤務時間帯）'!$C$6:$U$35,19,FALSE))</f>
        <v/>
      </c>
      <c r="AT36" s="1004">
        <f>IF(AT34="","",VLOOKUP(AT34,'【記載例】シフト記号表（勤務時間帯）'!$C$6:$U$35,19,FALSE))</f>
        <v>4</v>
      </c>
      <c r="AU36" s="990" t="str">
        <f>IF(AU34="","",VLOOKUP(AU34,'【記載例】シフト記号表（勤務時間帯）'!$C$6:$U$35,19,FALSE))</f>
        <v/>
      </c>
      <c r="AV36" s="997" t="str">
        <f>IF(AV34="","",VLOOKUP(AV34,'【記載例】シフト記号表（勤務時間帯）'!$C$6:$U$35,19,FALSE))</f>
        <v/>
      </c>
      <c r="AW36" s="997" t="str">
        <f>IF(AW34="","",VLOOKUP(AW34,'【記載例】シフト記号表（勤務時間帯）'!$C$6:$U$35,19,FALSE))</f>
        <v/>
      </c>
      <c r="AX36" s="1020">
        <f>IF($BB$3="４週",SUM(S36:AT36),IF($BB$3="暦月",SUM(S36:AW36),""))</f>
        <v>48</v>
      </c>
      <c r="AY36" s="1033"/>
      <c r="AZ36" s="1045">
        <f>IF($BB$3="４週",AX36/4,IF($BB$3="暦月",'【記載例】通所型サービス'!AX36/('【記載例】通所型サービス'!$BB$8/7),""))</f>
        <v>12</v>
      </c>
      <c r="BA36" s="1055"/>
      <c r="BB36" s="850"/>
      <c r="BC36" s="866"/>
      <c r="BD36" s="866"/>
      <c r="BE36" s="866"/>
      <c r="BF36" s="880"/>
    </row>
    <row r="37" spans="2:58" ht="20.25" customHeight="1">
      <c r="B37" s="910">
        <f>B34+1</f>
        <v>6</v>
      </c>
      <c r="C37" s="576" t="s">
        <v>445</v>
      </c>
      <c r="D37" s="595"/>
      <c r="E37" s="605"/>
      <c r="F37" s="612"/>
      <c r="G37" s="612" t="s">
        <v>435</v>
      </c>
      <c r="H37" s="635" t="s">
        <v>108</v>
      </c>
      <c r="I37" s="643"/>
      <c r="J37" s="643"/>
      <c r="K37" s="648"/>
      <c r="L37" s="656" t="s">
        <v>501</v>
      </c>
      <c r="M37" s="664"/>
      <c r="N37" s="664"/>
      <c r="O37" s="672"/>
      <c r="P37" s="962" t="s">
        <v>260</v>
      </c>
      <c r="Q37" s="971"/>
      <c r="R37" s="979"/>
      <c r="S37" s="711"/>
      <c r="T37" s="726" t="s">
        <v>32</v>
      </c>
      <c r="U37" s="726" t="s">
        <v>32</v>
      </c>
      <c r="V37" s="726"/>
      <c r="W37" s="726"/>
      <c r="X37" s="726" t="s">
        <v>32</v>
      </c>
      <c r="Y37" s="741"/>
      <c r="Z37" s="711"/>
      <c r="AA37" s="726" t="s">
        <v>32</v>
      </c>
      <c r="AB37" s="726" t="s">
        <v>32</v>
      </c>
      <c r="AC37" s="726"/>
      <c r="AD37" s="726"/>
      <c r="AE37" s="726" t="s">
        <v>32</v>
      </c>
      <c r="AF37" s="741"/>
      <c r="AG37" s="711"/>
      <c r="AH37" s="726" t="s">
        <v>32</v>
      </c>
      <c r="AI37" s="726" t="s">
        <v>32</v>
      </c>
      <c r="AJ37" s="726"/>
      <c r="AK37" s="726"/>
      <c r="AL37" s="726" t="s">
        <v>32</v>
      </c>
      <c r="AM37" s="741"/>
      <c r="AN37" s="711"/>
      <c r="AO37" s="726" t="s">
        <v>32</v>
      </c>
      <c r="AP37" s="726" t="s">
        <v>32</v>
      </c>
      <c r="AQ37" s="726"/>
      <c r="AR37" s="726"/>
      <c r="AS37" s="726" t="s">
        <v>32</v>
      </c>
      <c r="AT37" s="741"/>
      <c r="AU37" s="711"/>
      <c r="AV37" s="726"/>
      <c r="AW37" s="726"/>
      <c r="AX37" s="1021"/>
      <c r="AY37" s="1034"/>
      <c r="AZ37" s="1046"/>
      <c r="BA37" s="1056"/>
      <c r="BB37" s="851" t="s">
        <v>6</v>
      </c>
      <c r="BC37" s="867"/>
      <c r="BD37" s="867"/>
      <c r="BE37" s="867"/>
      <c r="BF37" s="881"/>
    </row>
    <row r="38" spans="2:58" ht="20.25" customHeight="1">
      <c r="B38" s="910"/>
      <c r="C38" s="577"/>
      <c r="D38" s="596"/>
      <c r="E38" s="606"/>
      <c r="F38" s="610"/>
      <c r="G38" s="622"/>
      <c r="H38" s="634"/>
      <c r="I38" s="643"/>
      <c r="J38" s="643"/>
      <c r="K38" s="648"/>
      <c r="L38" s="655"/>
      <c r="M38" s="663"/>
      <c r="N38" s="663"/>
      <c r="O38" s="671"/>
      <c r="P38" s="960" t="s">
        <v>404</v>
      </c>
      <c r="Q38" s="969"/>
      <c r="R38" s="977"/>
      <c r="S38" s="989" t="str">
        <f>IF(S37="","",VLOOKUP(S37,'【記載例】シフト記号表（勤務時間帯）'!$C$6:$K$35,9,FALSE))</f>
        <v/>
      </c>
      <c r="T38" s="996">
        <f>IF(T37="","",VLOOKUP(T37,'【記載例】シフト記号表（勤務時間帯）'!$C$6:$K$35,9,FALSE))</f>
        <v>8</v>
      </c>
      <c r="U38" s="996">
        <f>IF(U37="","",VLOOKUP(U37,'【記載例】シフト記号表（勤務時間帯）'!$C$6:$K$35,9,FALSE))</f>
        <v>8</v>
      </c>
      <c r="V38" s="996" t="str">
        <f>IF(V37="","",VLOOKUP(V37,'【記載例】シフト記号表（勤務時間帯）'!$C$6:$K$35,9,FALSE))</f>
        <v/>
      </c>
      <c r="W38" s="996" t="str">
        <f>IF(W37="","",VLOOKUP(W37,'【記載例】シフト記号表（勤務時間帯）'!$C$6:$K$35,9,FALSE))</f>
        <v/>
      </c>
      <c r="X38" s="996">
        <f>IF(X37="","",VLOOKUP(X37,'【記載例】シフト記号表（勤務時間帯）'!$C$6:$K$35,9,FALSE))</f>
        <v>8</v>
      </c>
      <c r="Y38" s="1003" t="str">
        <f>IF(Y37="","",VLOOKUP(Y37,'【記載例】シフト記号表（勤務時間帯）'!$C$6:$K$35,9,FALSE))</f>
        <v/>
      </c>
      <c r="Z38" s="989" t="str">
        <f>IF(Z37="","",VLOOKUP(Z37,'【記載例】シフト記号表（勤務時間帯）'!$C$6:$K$35,9,FALSE))</f>
        <v/>
      </c>
      <c r="AA38" s="996">
        <f>IF(AA37="","",VLOOKUP(AA37,'【記載例】シフト記号表（勤務時間帯）'!$C$6:$K$35,9,FALSE))</f>
        <v>8</v>
      </c>
      <c r="AB38" s="996">
        <f>IF(AB37="","",VLOOKUP(AB37,'【記載例】シフト記号表（勤務時間帯）'!$C$6:$K$35,9,FALSE))</f>
        <v>8</v>
      </c>
      <c r="AC38" s="996" t="str">
        <f>IF(AC37="","",VLOOKUP(AC37,'【記載例】シフト記号表（勤務時間帯）'!$C$6:$K$35,9,FALSE))</f>
        <v/>
      </c>
      <c r="AD38" s="996" t="str">
        <f>IF(AD37="","",VLOOKUP(AD37,'【記載例】シフト記号表（勤務時間帯）'!$C$6:$K$35,9,FALSE))</f>
        <v/>
      </c>
      <c r="AE38" s="996">
        <f>IF(AE37="","",VLOOKUP(AE37,'【記載例】シフト記号表（勤務時間帯）'!$C$6:$K$35,9,FALSE))</f>
        <v>8</v>
      </c>
      <c r="AF38" s="1003" t="str">
        <f>IF(AF37="","",VLOOKUP(AF37,'【記載例】シフト記号表（勤務時間帯）'!$C$6:$K$35,9,FALSE))</f>
        <v/>
      </c>
      <c r="AG38" s="989" t="str">
        <f>IF(AG37="","",VLOOKUP(AG37,'【記載例】シフト記号表（勤務時間帯）'!$C$6:$K$35,9,FALSE))</f>
        <v/>
      </c>
      <c r="AH38" s="996">
        <f>IF(AH37="","",VLOOKUP(AH37,'【記載例】シフト記号表（勤務時間帯）'!$C$6:$K$35,9,FALSE))</f>
        <v>8</v>
      </c>
      <c r="AI38" s="996">
        <f>IF(AI37="","",VLOOKUP(AI37,'【記載例】シフト記号表（勤務時間帯）'!$C$6:$K$35,9,FALSE))</f>
        <v>8</v>
      </c>
      <c r="AJ38" s="996" t="str">
        <f>IF(AJ37="","",VLOOKUP(AJ37,'【記載例】シフト記号表（勤務時間帯）'!$C$6:$K$35,9,FALSE))</f>
        <v/>
      </c>
      <c r="AK38" s="996" t="str">
        <f>IF(AK37="","",VLOOKUP(AK37,'【記載例】シフト記号表（勤務時間帯）'!$C$6:$K$35,9,FALSE))</f>
        <v/>
      </c>
      <c r="AL38" s="996">
        <f>IF(AL37="","",VLOOKUP(AL37,'【記載例】シフト記号表（勤務時間帯）'!$C$6:$K$35,9,FALSE))</f>
        <v>8</v>
      </c>
      <c r="AM38" s="1003" t="str">
        <f>IF(AM37="","",VLOOKUP(AM37,'【記載例】シフト記号表（勤務時間帯）'!$C$6:$K$35,9,FALSE))</f>
        <v/>
      </c>
      <c r="AN38" s="989" t="str">
        <f>IF(AN37="","",VLOOKUP(AN37,'【記載例】シフト記号表（勤務時間帯）'!$C$6:$K$35,9,FALSE))</f>
        <v/>
      </c>
      <c r="AO38" s="996">
        <f>IF(AO37="","",VLOOKUP(AO37,'【記載例】シフト記号表（勤務時間帯）'!$C$6:$K$35,9,FALSE))</f>
        <v>8</v>
      </c>
      <c r="AP38" s="996">
        <f>IF(AP37="","",VLOOKUP(AP37,'【記載例】シフト記号表（勤務時間帯）'!$C$6:$K$35,9,FALSE))</f>
        <v>8</v>
      </c>
      <c r="AQ38" s="996" t="str">
        <f>IF(AQ37="","",VLOOKUP(AQ37,'【記載例】シフト記号表（勤務時間帯）'!$C$6:$K$35,9,FALSE))</f>
        <v/>
      </c>
      <c r="AR38" s="996" t="str">
        <f>IF(AR37="","",VLOOKUP(AR37,'【記載例】シフト記号表（勤務時間帯）'!$C$6:$K$35,9,FALSE))</f>
        <v/>
      </c>
      <c r="AS38" s="996">
        <f>IF(AS37="","",VLOOKUP(AS37,'【記載例】シフト記号表（勤務時間帯）'!$C$6:$K$35,9,FALSE))</f>
        <v>8</v>
      </c>
      <c r="AT38" s="1003" t="str">
        <f>IF(AT37="","",VLOOKUP(AT37,'【記載例】シフト記号表（勤務時間帯）'!$C$6:$K$35,9,FALSE))</f>
        <v/>
      </c>
      <c r="AU38" s="989" t="str">
        <f>IF(AU37="","",VLOOKUP(AU37,'【記載例】シフト記号表（勤務時間帯）'!$C$6:$K$35,9,FALSE))</f>
        <v/>
      </c>
      <c r="AV38" s="996" t="str">
        <f>IF(AV37="","",VLOOKUP(AV37,'【記載例】シフト記号表（勤務時間帯）'!$C$6:$K$35,9,FALSE))</f>
        <v/>
      </c>
      <c r="AW38" s="996" t="str">
        <f>IF(AW37="","",VLOOKUP(AW37,'【記載例】シフト記号表（勤務時間帯）'!$C$6:$K$35,9,FALSE))</f>
        <v/>
      </c>
      <c r="AX38" s="1019">
        <f>IF($BB$3="４週",SUM(S38:AT38),IF($BB$3="暦月",SUM(S38:AW38),""))</f>
        <v>96</v>
      </c>
      <c r="AY38" s="1032"/>
      <c r="AZ38" s="1044">
        <f>IF($BB$3="４週",AX38/4,IF($BB$3="暦月",'【記載例】通所型サービス'!AX38/('【記載例】通所型サービス'!$BB$8/7),""))</f>
        <v>24</v>
      </c>
      <c r="BA38" s="1054"/>
      <c r="BB38" s="849"/>
      <c r="BC38" s="865"/>
      <c r="BD38" s="865"/>
      <c r="BE38" s="865"/>
      <c r="BF38" s="879"/>
    </row>
    <row r="39" spans="2:58" ht="20.25" customHeight="1">
      <c r="B39" s="910"/>
      <c r="C39" s="578"/>
      <c r="D39" s="597"/>
      <c r="E39" s="607"/>
      <c r="F39" s="610" t="str">
        <f>C37</f>
        <v>介護職員</v>
      </c>
      <c r="G39" s="623"/>
      <c r="H39" s="634"/>
      <c r="I39" s="643"/>
      <c r="J39" s="643"/>
      <c r="K39" s="648"/>
      <c r="L39" s="657"/>
      <c r="M39" s="665"/>
      <c r="N39" s="665"/>
      <c r="O39" s="673"/>
      <c r="P39" s="961" t="s">
        <v>458</v>
      </c>
      <c r="Q39" s="970"/>
      <c r="R39" s="978"/>
      <c r="S39" s="990" t="str">
        <f>IF(S37="","",VLOOKUP(S37,'【記載例】シフト記号表（勤務時間帯）'!$C$6:$U$35,19,FALSE))</f>
        <v/>
      </c>
      <c r="T39" s="997">
        <f>IF(T37="","",VLOOKUP(T37,'【記載例】シフト記号表（勤務時間帯）'!$C$6:$U$35,19,FALSE))</f>
        <v>7</v>
      </c>
      <c r="U39" s="997">
        <f>IF(U37="","",VLOOKUP(U37,'【記載例】シフト記号表（勤務時間帯）'!$C$6:$U$35,19,FALSE))</f>
        <v>7</v>
      </c>
      <c r="V39" s="997" t="str">
        <f>IF(V37="","",VLOOKUP(V37,'【記載例】シフト記号表（勤務時間帯）'!$C$6:$U$35,19,FALSE))</f>
        <v/>
      </c>
      <c r="W39" s="997" t="str">
        <f>IF(W37="","",VLOOKUP(W37,'【記載例】シフト記号表（勤務時間帯）'!$C$6:$U$35,19,FALSE))</f>
        <v/>
      </c>
      <c r="X39" s="997">
        <f>IF(X37="","",VLOOKUP(X37,'【記載例】シフト記号表（勤務時間帯）'!$C$6:$U$35,19,FALSE))</f>
        <v>7</v>
      </c>
      <c r="Y39" s="1004" t="str">
        <f>IF(Y37="","",VLOOKUP(Y37,'【記載例】シフト記号表（勤務時間帯）'!$C$6:$U$35,19,FALSE))</f>
        <v/>
      </c>
      <c r="Z39" s="990" t="str">
        <f>IF(Z37="","",VLOOKUP(Z37,'【記載例】シフト記号表（勤務時間帯）'!$C$6:$U$35,19,FALSE))</f>
        <v/>
      </c>
      <c r="AA39" s="997">
        <f>IF(AA37="","",VLOOKUP(AA37,'【記載例】シフト記号表（勤務時間帯）'!$C$6:$U$35,19,FALSE))</f>
        <v>7</v>
      </c>
      <c r="AB39" s="997">
        <f>IF(AB37="","",VLOOKUP(AB37,'【記載例】シフト記号表（勤務時間帯）'!$C$6:$U$35,19,FALSE))</f>
        <v>7</v>
      </c>
      <c r="AC39" s="997" t="str">
        <f>IF(AC37="","",VLOOKUP(AC37,'【記載例】シフト記号表（勤務時間帯）'!$C$6:$U$35,19,FALSE))</f>
        <v/>
      </c>
      <c r="AD39" s="997" t="str">
        <f>IF(AD37="","",VLOOKUP(AD37,'【記載例】シフト記号表（勤務時間帯）'!$C$6:$U$35,19,FALSE))</f>
        <v/>
      </c>
      <c r="AE39" s="997">
        <f>IF(AE37="","",VLOOKUP(AE37,'【記載例】シフト記号表（勤務時間帯）'!$C$6:$U$35,19,FALSE))</f>
        <v>7</v>
      </c>
      <c r="AF39" s="1004" t="str">
        <f>IF(AF37="","",VLOOKUP(AF37,'【記載例】シフト記号表（勤務時間帯）'!$C$6:$U$35,19,FALSE))</f>
        <v/>
      </c>
      <c r="AG39" s="990" t="str">
        <f>IF(AG37="","",VLOOKUP(AG37,'【記載例】シフト記号表（勤務時間帯）'!$C$6:$U$35,19,FALSE))</f>
        <v/>
      </c>
      <c r="AH39" s="997">
        <f>IF(AH37="","",VLOOKUP(AH37,'【記載例】シフト記号表（勤務時間帯）'!$C$6:$U$35,19,FALSE))</f>
        <v>7</v>
      </c>
      <c r="AI39" s="997">
        <f>IF(AI37="","",VLOOKUP(AI37,'【記載例】シフト記号表（勤務時間帯）'!$C$6:$U$35,19,FALSE))</f>
        <v>7</v>
      </c>
      <c r="AJ39" s="997" t="str">
        <f>IF(AJ37="","",VLOOKUP(AJ37,'【記載例】シフト記号表（勤務時間帯）'!$C$6:$U$35,19,FALSE))</f>
        <v/>
      </c>
      <c r="AK39" s="997" t="str">
        <f>IF(AK37="","",VLOOKUP(AK37,'【記載例】シフト記号表（勤務時間帯）'!$C$6:$U$35,19,FALSE))</f>
        <v/>
      </c>
      <c r="AL39" s="997">
        <f>IF(AL37="","",VLOOKUP(AL37,'【記載例】シフト記号表（勤務時間帯）'!$C$6:$U$35,19,FALSE))</f>
        <v>7</v>
      </c>
      <c r="AM39" s="1004" t="str">
        <f>IF(AM37="","",VLOOKUP(AM37,'【記載例】シフト記号表（勤務時間帯）'!$C$6:$U$35,19,FALSE))</f>
        <v/>
      </c>
      <c r="AN39" s="990" t="str">
        <f>IF(AN37="","",VLOOKUP(AN37,'【記載例】シフト記号表（勤務時間帯）'!$C$6:$U$35,19,FALSE))</f>
        <v/>
      </c>
      <c r="AO39" s="997">
        <f>IF(AO37="","",VLOOKUP(AO37,'【記載例】シフト記号表（勤務時間帯）'!$C$6:$U$35,19,FALSE))</f>
        <v>7</v>
      </c>
      <c r="AP39" s="997">
        <f>IF(AP37="","",VLOOKUP(AP37,'【記載例】シフト記号表（勤務時間帯）'!$C$6:$U$35,19,FALSE))</f>
        <v>7</v>
      </c>
      <c r="AQ39" s="997" t="str">
        <f>IF(AQ37="","",VLOOKUP(AQ37,'【記載例】シフト記号表（勤務時間帯）'!$C$6:$U$35,19,FALSE))</f>
        <v/>
      </c>
      <c r="AR39" s="997" t="str">
        <f>IF(AR37="","",VLOOKUP(AR37,'【記載例】シフト記号表（勤務時間帯）'!$C$6:$U$35,19,FALSE))</f>
        <v/>
      </c>
      <c r="AS39" s="997">
        <f>IF(AS37="","",VLOOKUP(AS37,'【記載例】シフト記号表（勤務時間帯）'!$C$6:$U$35,19,FALSE))</f>
        <v>7</v>
      </c>
      <c r="AT39" s="1004" t="str">
        <f>IF(AT37="","",VLOOKUP(AT37,'【記載例】シフト記号表（勤務時間帯）'!$C$6:$U$35,19,FALSE))</f>
        <v/>
      </c>
      <c r="AU39" s="990" t="str">
        <f>IF(AU37="","",VLOOKUP(AU37,'【記載例】シフト記号表（勤務時間帯）'!$C$6:$U$35,19,FALSE))</f>
        <v/>
      </c>
      <c r="AV39" s="997" t="str">
        <f>IF(AV37="","",VLOOKUP(AV37,'【記載例】シフト記号表（勤務時間帯）'!$C$6:$U$35,19,FALSE))</f>
        <v/>
      </c>
      <c r="AW39" s="997" t="str">
        <f>IF(AW37="","",VLOOKUP(AW37,'【記載例】シフト記号表（勤務時間帯）'!$C$6:$U$35,19,FALSE))</f>
        <v/>
      </c>
      <c r="AX39" s="1020">
        <f>IF($BB$3="４週",SUM(S39:AT39),IF($BB$3="暦月",SUM(S39:AW39),""))</f>
        <v>84</v>
      </c>
      <c r="AY39" s="1033"/>
      <c r="AZ39" s="1045">
        <f>IF($BB$3="４週",AX39/4,IF($BB$3="暦月",'【記載例】通所型サービス'!AX39/('【記載例】通所型サービス'!$BB$8/7),""))</f>
        <v>21</v>
      </c>
      <c r="BA39" s="1055"/>
      <c r="BB39" s="850"/>
      <c r="BC39" s="866"/>
      <c r="BD39" s="866"/>
      <c r="BE39" s="866"/>
      <c r="BF39" s="880"/>
    </row>
    <row r="40" spans="2:58" ht="20.25" customHeight="1">
      <c r="B40" s="910">
        <f>B37+1</f>
        <v>7</v>
      </c>
      <c r="C40" s="576" t="s">
        <v>445</v>
      </c>
      <c r="D40" s="595"/>
      <c r="E40" s="605"/>
      <c r="F40" s="612"/>
      <c r="G40" s="612" t="s">
        <v>435</v>
      </c>
      <c r="H40" s="635" t="s">
        <v>108</v>
      </c>
      <c r="I40" s="643"/>
      <c r="J40" s="643"/>
      <c r="K40" s="648"/>
      <c r="L40" s="656" t="s">
        <v>501</v>
      </c>
      <c r="M40" s="664"/>
      <c r="N40" s="664"/>
      <c r="O40" s="672"/>
      <c r="P40" s="962" t="s">
        <v>260</v>
      </c>
      <c r="Q40" s="971"/>
      <c r="R40" s="979"/>
      <c r="S40" s="711"/>
      <c r="T40" s="726"/>
      <c r="U40" s="726"/>
      <c r="V40" s="726"/>
      <c r="W40" s="726"/>
      <c r="X40" s="726"/>
      <c r="Y40" s="741" t="s">
        <v>32</v>
      </c>
      <c r="Z40" s="711"/>
      <c r="AA40" s="726"/>
      <c r="AB40" s="726"/>
      <c r="AC40" s="726"/>
      <c r="AD40" s="726"/>
      <c r="AE40" s="726"/>
      <c r="AF40" s="741" t="s">
        <v>32</v>
      </c>
      <c r="AG40" s="711"/>
      <c r="AH40" s="726"/>
      <c r="AI40" s="726"/>
      <c r="AJ40" s="726"/>
      <c r="AK40" s="726"/>
      <c r="AL40" s="726"/>
      <c r="AM40" s="741" t="s">
        <v>32</v>
      </c>
      <c r="AN40" s="711"/>
      <c r="AO40" s="726"/>
      <c r="AP40" s="726"/>
      <c r="AQ40" s="726"/>
      <c r="AR40" s="726"/>
      <c r="AS40" s="726"/>
      <c r="AT40" s="741" t="s">
        <v>32</v>
      </c>
      <c r="AU40" s="711"/>
      <c r="AV40" s="726"/>
      <c r="AW40" s="726"/>
      <c r="AX40" s="1021"/>
      <c r="AY40" s="1034"/>
      <c r="AZ40" s="1046"/>
      <c r="BA40" s="1056"/>
      <c r="BB40" s="851" t="s">
        <v>442</v>
      </c>
      <c r="BC40" s="867"/>
      <c r="BD40" s="867"/>
      <c r="BE40" s="867"/>
      <c r="BF40" s="881"/>
    </row>
    <row r="41" spans="2:58" ht="20.25" customHeight="1">
      <c r="B41" s="910"/>
      <c r="C41" s="577"/>
      <c r="D41" s="596"/>
      <c r="E41" s="606"/>
      <c r="F41" s="610"/>
      <c r="G41" s="622"/>
      <c r="H41" s="634"/>
      <c r="I41" s="643"/>
      <c r="J41" s="643"/>
      <c r="K41" s="648"/>
      <c r="L41" s="655"/>
      <c r="M41" s="663"/>
      <c r="N41" s="663"/>
      <c r="O41" s="671"/>
      <c r="P41" s="960" t="s">
        <v>404</v>
      </c>
      <c r="Q41" s="969"/>
      <c r="R41" s="977"/>
      <c r="S41" s="989" t="str">
        <f>IF(S40="","",VLOOKUP(S40,'【記載例】シフト記号表（勤務時間帯）'!$C$6:$K$35,9,FALSE))</f>
        <v/>
      </c>
      <c r="T41" s="996" t="str">
        <f>IF(T40="","",VLOOKUP(T40,'【記載例】シフト記号表（勤務時間帯）'!$C$6:$K$35,9,FALSE))</f>
        <v/>
      </c>
      <c r="U41" s="996" t="str">
        <f>IF(U40="","",VLOOKUP(U40,'【記載例】シフト記号表（勤務時間帯）'!$C$6:$K$35,9,FALSE))</f>
        <v/>
      </c>
      <c r="V41" s="996" t="str">
        <f>IF(V40="","",VLOOKUP(V40,'【記載例】シフト記号表（勤務時間帯）'!$C$6:$K$35,9,FALSE))</f>
        <v/>
      </c>
      <c r="W41" s="996" t="str">
        <f>IF(W40="","",VLOOKUP(W40,'【記載例】シフト記号表（勤務時間帯）'!$C$6:$K$35,9,FALSE))</f>
        <v/>
      </c>
      <c r="X41" s="996" t="str">
        <f>IF(X40="","",VLOOKUP(X40,'【記載例】シフト記号表（勤務時間帯）'!$C$6:$K$35,9,FALSE))</f>
        <v/>
      </c>
      <c r="Y41" s="1003">
        <f>IF(Y40="","",VLOOKUP(Y40,'【記載例】シフト記号表（勤務時間帯）'!$C$6:$K$35,9,FALSE))</f>
        <v>8</v>
      </c>
      <c r="Z41" s="989" t="str">
        <f>IF(Z40="","",VLOOKUP(Z40,'【記載例】シフト記号表（勤務時間帯）'!$C$6:$K$35,9,FALSE))</f>
        <v/>
      </c>
      <c r="AA41" s="996" t="str">
        <f>IF(AA40="","",VLOOKUP(AA40,'【記載例】シフト記号表（勤務時間帯）'!$C$6:$K$35,9,FALSE))</f>
        <v/>
      </c>
      <c r="AB41" s="996" t="str">
        <f>IF(AB40="","",VLOOKUP(AB40,'【記載例】シフト記号表（勤務時間帯）'!$C$6:$K$35,9,FALSE))</f>
        <v/>
      </c>
      <c r="AC41" s="996" t="str">
        <f>IF(AC40="","",VLOOKUP(AC40,'【記載例】シフト記号表（勤務時間帯）'!$C$6:$K$35,9,FALSE))</f>
        <v/>
      </c>
      <c r="AD41" s="996" t="str">
        <f>IF(AD40="","",VLOOKUP(AD40,'【記載例】シフト記号表（勤務時間帯）'!$C$6:$K$35,9,FALSE))</f>
        <v/>
      </c>
      <c r="AE41" s="996" t="str">
        <f>IF(AE40="","",VLOOKUP(AE40,'【記載例】シフト記号表（勤務時間帯）'!$C$6:$K$35,9,FALSE))</f>
        <v/>
      </c>
      <c r="AF41" s="1003">
        <f>IF(AF40="","",VLOOKUP(AF40,'【記載例】シフト記号表（勤務時間帯）'!$C$6:$K$35,9,FALSE))</f>
        <v>8</v>
      </c>
      <c r="AG41" s="989" t="str">
        <f>IF(AG40="","",VLOOKUP(AG40,'【記載例】シフト記号表（勤務時間帯）'!$C$6:$K$35,9,FALSE))</f>
        <v/>
      </c>
      <c r="AH41" s="996" t="str">
        <f>IF(AH40="","",VLOOKUP(AH40,'【記載例】シフト記号表（勤務時間帯）'!$C$6:$K$35,9,FALSE))</f>
        <v/>
      </c>
      <c r="AI41" s="996" t="str">
        <f>IF(AI40="","",VLOOKUP(AI40,'【記載例】シフト記号表（勤務時間帯）'!$C$6:$K$35,9,FALSE))</f>
        <v/>
      </c>
      <c r="AJ41" s="996" t="str">
        <f>IF(AJ40="","",VLOOKUP(AJ40,'【記載例】シフト記号表（勤務時間帯）'!$C$6:$K$35,9,FALSE))</f>
        <v/>
      </c>
      <c r="AK41" s="996" t="str">
        <f>IF(AK40="","",VLOOKUP(AK40,'【記載例】シフト記号表（勤務時間帯）'!$C$6:$K$35,9,FALSE))</f>
        <v/>
      </c>
      <c r="AL41" s="996" t="str">
        <f>IF(AL40="","",VLOOKUP(AL40,'【記載例】シフト記号表（勤務時間帯）'!$C$6:$K$35,9,FALSE))</f>
        <v/>
      </c>
      <c r="AM41" s="1003">
        <f>IF(AM40="","",VLOOKUP(AM40,'【記載例】シフト記号表（勤務時間帯）'!$C$6:$K$35,9,FALSE))</f>
        <v>8</v>
      </c>
      <c r="AN41" s="989" t="str">
        <f>IF(AN40="","",VLOOKUP(AN40,'【記載例】シフト記号表（勤務時間帯）'!$C$6:$K$35,9,FALSE))</f>
        <v/>
      </c>
      <c r="AO41" s="996" t="str">
        <f>IF(AO40="","",VLOOKUP(AO40,'【記載例】シフト記号表（勤務時間帯）'!$C$6:$K$35,9,FALSE))</f>
        <v/>
      </c>
      <c r="AP41" s="996" t="str">
        <f>IF(AP40="","",VLOOKUP(AP40,'【記載例】シフト記号表（勤務時間帯）'!$C$6:$K$35,9,FALSE))</f>
        <v/>
      </c>
      <c r="AQ41" s="996" t="str">
        <f>IF(AQ40="","",VLOOKUP(AQ40,'【記載例】シフト記号表（勤務時間帯）'!$C$6:$K$35,9,FALSE))</f>
        <v/>
      </c>
      <c r="AR41" s="996" t="str">
        <f>IF(AR40="","",VLOOKUP(AR40,'【記載例】シフト記号表（勤務時間帯）'!$C$6:$K$35,9,FALSE))</f>
        <v/>
      </c>
      <c r="AS41" s="996" t="str">
        <f>IF(AS40="","",VLOOKUP(AS40,'【記載例】シフト記号表（勤務時間帯）'!$C$6:$K$35,9,FALSE))</f>
        <v/>
      </c>
      <c r="AT41" s="1003">
        <f>IF(AT40="","",VLOOKUP(AT40,'【記載例】シフト記号表（勤務時間帯）'!$C$6:$K$35,9,FALSE))</f>
        <v>8</v>
      </c>
      <c r="AU41" s="989" t="str">
        <f>IF(AU40="","",VLOOKUP(AU40,'【記載例】シフト記号表（勤務時間帯）'!$C$6:$K$35,9,FALSE))</f>
        <v/>
      </c>
      <c r="AV41" s="996" t="str">
        <f>IF(AV40="","",VLOOKUP(AV40,'【記載例】シフト記号表（勤務時間帯）'!$C$6:$K$35,9,FALSE))</f>
        <v/>
      </c>
      <c r="AW41" s="996" t="str">
        <f>IF(AW40="","",VLOOKUP(AW40,'【記載例】シフト記号表（勤務時間帯）'!$C$6:$K$35,9,FALSE))</f>
        <v/>
      </c>
      <c r="AX41" s="1019">
        <f>IF($BB$3="４週",SUM(S41:AT41),IF($BB$3="暦月",SUM(S41:AW41),""))</f>
        <v>32</v>
      </c>
      <c r="AY41" s="1032"/>
      <c r="AZ41" s="1044">
        <f>IF($BB$3="４週",AX41/4,IF($BB$3="暦月",'【記載例】通所型サービス'!AX41/('【記載例】通所型サービス'!$BB$8/7),""))</f>
        <v>8</v>
      </c>
      <c r="BA41" s="1054"/>
      <c r="BB41" s="849"/>
      <c r="BC41" s="865"/>
      <c r="BD41" s="865"/>
      <c r="BE41" s="865"/>
      <c r="BF41" s="879"/>
    </row>
    <row r="42" spans="2:58" ht="20.25" customHeight="1">
      <c r="B42" s="910"/>
      <c r="C42" s="578"/>
      <c r="D42" s="597"/>
      <c r="E42" s="607"/>
      <c r="F42" s="610" t="str">
        <f>C40</f>
        <v>介護職員</v>
      </c>
      <c r="G42" s="623"/>
      <c r="H42" s="634"/>
      <c r="I42" s="643"/>
      <c r="J42" s="643"/>
      <c r="K42" s="648"/>
      <c r="L42" s="657"/>
      <c r="M42" s="665"/>
      <c r="N42" s="665"/>
      <c r="O42" s="673"/>
      <c r="P42" s="961" t="s">
        <v>458</v>
      </c>
      <c r="Q42" s="970"/>
      <c r="R42" s="978"/>
      <c r="S42" s="990" t="str">
        <f>IF(S40="","",VLOOKUP(S40,'【記載例】シフト記号表（勤務時間帯）'!$C$6:$U$35,19,FALSE))</f>
        <v/>
      </c>
      <c r="T42" s="997" t="str">
        <f>IF(T40="","",VLOOKUP(T40,'【記載例】シフト記号表（勤務時間帯）'!$C$6:$U$35,19,FALSE))</f>
        <v/>
      </c>
      <c r="U42" s="997" t="str">
        <f>IF(U40="","",VLOOKUP(U40,'【記載例】シフト記号表（勤務時間帯）'!$C$6:$U$35,19,FALSE))</f>
        <v/>
      </c>
      <c r="V42" s="997" t="str">
        <f>IF(V40="","",VLOOKUP(V40,'【記載例】シフト記号表（勤務時間帯）'!$C$6:$U$35,19,FALSE))</f>
        <v/>
      </c>
      <c r="W42" s="997" t="str">
        <f>IF(W40="","",VLOOKUP(W40,'【記載例】シフト記号表（勤務時間帯）'!$C$6:$U$35,19,FALSE))</f>
        <v/>
      </c>
      <c r="X42" s="997" t="str">
        <f>IF(X40="","",VLOOKUP(X40,'【記載例】シフト記号表（勤務時間帯）'!$C$6:$U$35,19,FALSE))</f>
        <v/>
      </c>
      <c r="Y42" s="1004">
        <f>IF(Y40="","",VLOOKUP(Y40,'【記載例】シフト記号表（勤務時間帯）'!$C$6:$U$35,19,FALSE))</f>
        <v>7</v>
      </c>
      <c r="Z42" s="990" t="str">
        <f>IF(Z40="","",VLOOKUP(Z40,'【記載例】シフト記号表（勤務時間帯）'!$C$6:$U$35,19,FALSE))</f>
        <v/>
      </c>
      <c r="AA42" s="997" t="str">
        <f>IF(AA40="","",VLOOKUP(AA40,'【記載例】シフト記号表（勤務時間帯）'!$C$6:$U$35,19,FALSE))</f>
        <v/>
      </c>
      <c r="AB42" s="997" t="str">
        <f>IF(AB40="","",VLOOKUP(AB40,'【記載例】シフト記号表（勤務時間帯）'!$C$6:$U$35,19,FALSE))</f>
        <v/>
      </c>
      <c r="AC42" s="997" t="str">
        <f>IF(AC40="","",VLOOKUP(AC40,'【記載例】シフト記号表（勤務時間帯）'!$C$6:$U$35,19,FALSE))</f>
        <v/>
      </c>
      <c r="AD42" s="997" t="str">
        <f>IF(AD40="","",VLOOKUP(AD40,'【記載例】シフト記号表（勤務時間帯）'!$C$6:$U$35,19,FALSE))</f>
        <v/>
      </c>
      <c r="AE42" s="997" t="str">
        <f>IF(AE40="","",VLOOKUP(AE40,'【記載例】シフト記号表（勤務時間帯）'!$C$6:$U$35,19,FALSE))</f>
        <v/>
      </c>
      <c r="AF42" s="1004">
        <f>IF(AF40="","",VLOOKUP(AF40,'【記載例】シフト記号表（勤務時間帯）'!$C$6:$U$35,19,FALSE))</f>
        <v>7</v>
      </c>
      <c r="AG42" s="990" t="str">
        <f>IF(AG40="","",VLOOKUP(AG40,'【記載例】シフト記号表（勤務時間帯）'!$C$6:$U$35,19,FALSE))</f>
        <v/>
      </c>
      <c r="AH42" s="997" t="str">
        <f>IF(AH40="","",VLOOKUP(AH40,'【記載例】シフト記号表（勤務時間帯）'!$C$6:$U$35,19,FALSE))</f>
        <v/>
      </c>
      <c r="AI42" s="997" t="str">
        <f>IF(AI40="","",VLOOKUP(AI40,'【記載例】シフト記号表（勤務時間帯）'!$C$6:$U$35,19,FALSE))</f>
        <v/>
      </c>
      <c r="AJ42" s="997" t="str">
        <f>IF(AJ40="","",VLOOKUP(AJ40,'【記載例】シフト記号表（勤務時間帯）'!$C$6:$U$35,19,FALSE))</f>
        <v/>
      </c>
      <c r="AK42" s="997" t="str">
        <f>IF(AK40="","",VLOOKUP(AK40,'【記載例】シフト記号表（勤務時間帯）'!$C$6:$U$35,19,FALSE))</f>
        <v/>
      </c>
      <c r="AL42" s="997" t="str">
        <f>IF(AL40="","",VLOOKUP(AL40,'【記載例】シフト記号表（勤務時間帯）'!$C$6:$U$35,19,FALSE))</f>
        <v/>
      </c>
      <c r="AM42" s="1004">
        <f>IF(AM40="","",VLOOKUP(AM40,'【記載例】シフト記号表（勤務時間帯）'!$C$6:$U$35,19,FALSE))</f>
        <v>7</v>
      </c>
      <c r="AN42" s="990" t="str">
        <f>IF(AN40="","",VLOOKUP(AN40,'【記載例】シフト記号表（勤務時間帯）'!$C$6:$U$35,19,FALSE))</f>
        <v/>
      </c>
      <c r="AO42" s="997" t="str">
        <f>IF(AO40="","",VLOOKUP(AO40,'【記載例】シフト記号表（勤務時間帯）'!$C$6:$U$35,19,FALSE))</f>
        <v/>
      </c>
      <c r="AP42" s="997" t="str">
        <f>IF(AP40="","",VLOOKUP(AP40,'【記載例】シフト記号表（勤務時間帯）'!$C$6:$U$35,19,FALSE))</f>
        <v/>
      </c>
      <c r="AQ42" s="997" t="str">
        <f>IF(AQ40="","",VLOOKUP(AQ40,'【記載例】シフト記号表（勤務時間帯）'!$C$6:$U$35,19,FALSE))</f>
        <v/>
      </c>
      <c r="AR42" s="997" t="str">
        <f>IF(AR40="","",VLOOKUP(AR40,'【記載例】シフト記号表（勤務時間帯）'!$C$6:$U$35,19,FALSE))</f>
        <v/>
      </c>
      <c r="AS42" s="997" t="str">
        <f>IF(AS40="","",VLOOKUP(AS40,'【記載例】シフト記号表（勤務時間帯）'!$C$6:$U$35,19,FALSE))</f>
        <v/>
      </c>
      <c r="AT42" s="1004">
        <f>IF(AT40="","",VLOOKUP(AT40,'【記載例】シフト記号表（勤務時間帯）'!$C$6:$U$35,19,FALSE))</f>
        <v>7</v>
      </c>
      <c r="AU42" s="990" t="str">
        <f>IF(AU40="","",VLOOKUP(AU40,'【記載例】シフト記号表（勤務時間帯）'!$C$6:$U$35,19,FALSE))</f>
        <v/>
      </c>
      <c r="AV42" s="997" t="str">
        <f>IF(AV40="","",VLOOKUP(AV40,'【記載例】シフト記号表（勤務時間帯）'!$C$6:$U$35,19,FALSE))</f>
        <v/>
      </c>
      <c r="AW42" s="997" t="str">
        <f>IF(AW40="","",VLOOKUP(AW40,'【記載例】シフト記号表（勤務時間帯）'!$C$6:$U$35,19,FALSE))</f>
        <v/>
      </c>
      <c r="AX42" s="1020">
        <f>IF($BB$3="４週",SUM(S42:AT42),IF($BB$3="暦月",SUM(S42:AW42),""))</f>
        <v>28</v>
      </c>
      <c r="AY42" s="1033"/>
      <c r="AZ42" s="1045">
        <f>IF($BB$3="４週",AX42/4,IF($BB$3="暦月",'【記載例】通所型サービス'!AX42/('【記載例】通所型サービス'!$BB$8/7),""))</f>
        <v>7</v>
      </c>
      <c r="BA42" s="1055"/>
      <c r="BB42" s="850"/>
      <c r="BC42" s="866"/>
      <c r="BD42" s="866"/>
      <c r="BE42" s="866"/>
      <c r="BF42" s="880"/>
    </row>
    <row r="43" spans="2:58" ht="20.25" customHeight="1">
      <c r="B43" s="910">
        <f>B40+1</f>
        <v>8</v>
      </c>
      <c r="C43" s="576" t="s">
        <v>445</v>
      </c>
      <c r="D43" s="595"/>
      <c r="E43" s="605"/>
      <c r="F43" s="612"/>
      <c r="G43" s="612" t="s">
        <v>434</v>
      </c>
      <c r="H43" s="635" t="s">
        <v>500</v>
      </c>
      <c r="I43" s="643"/>
      <c r="J43" s="643"/>
      <c r="K43" s="648"/>
      <c r="L43" s="656" t="s">
        <v>501</v>
      </c>
      <c r="M43" s="664"/>
      <c r="N43" s="664"/>
      <c r="O43" s="672"/>
      <c r="P43" s="962" t="s">
        <v>260</v>
      </c>
      <c r="Q43" s="971"/>
      <c r="R43" s="979"/>
      <c r="S43" s="711" t="s">
        <v>32</v>
      </c>
      <c r="T43" s="726"/>
      <c r="U43" s="726" t="s">
        <v>32</v>
      </c>
      <c r="V43" s="726" t="s">
        <v>32</v>
      </c>
      <c r="W43" s="726" t="s">
        <v>32</v>
      </c>
      <c r="X43" s="726"/>
      <c r="Y43" s="741" t="s">
        <v>32</v>
      </c>
      <c r="Z43" s="711" t="s">
        <v>32</v>
      </c>
      <c r="AA43" s="726"/>
      <c r="AB43" s="726" t="s">
        <v>32</v>
      </c>
      <c r="AC43" s="726" t="s">
        <v>32</v>
      </c>
      <c r="AD43" s="726" t="s">
        <v>32</v>
      </c>
      <c r="AE43" s="726"/>
      <c r="AF43" s="741" t="s">
        <v>32</v>
      </c>
      <c r="AG43" s="711" t="s">
        <v>32</v>
      </c>
      <c r="AH43" s="726"/>
      <c r="AI43" s="726" t="s">
        <v>32</v>
      </c>
      <c r="AJ43" s="726" t="s">
        <v>32</v>
      </c>
      <c r="AK43" s="726" t="s">
        <v>32</v>
      </c>
      <c r="AL43" s="726"/>
      <c r="AM43" s="741" t="s">
        <v>32</v>
      </c>
      <c r="AN43" s="711" t="s">
        <v>32</v>
      </c>
      <c r="AO43" s="726"/>
      <c r="AP43" s="726" t="s">
        <v>32</v>
      </c>
      <c r="AQ43" s="726" t="s">
        <v>32</v>
      </c>
      <c r="AR43" s="726" t="s">
        <v>32</v>
      </c>
      <c r="AS43" s="726"/>
      <c r="AT43" s="741" t="s">
        <v>32</v>
      </c>
      <c r="AU43" s="711"/>
      <c r="AV43" s="726"/>
      <c r="AW43" s="726"/>
      <c r="AX43" s="1021"/>
      <c r="AY43" s="1034"/>
      <c r="AZ43" s="1046"/>
      <c r="BA43" s="1056"/>
      <c r="BB43" s="851"/>
      <c r="BC43" s="867"/>
      <c r="BD43" s="867"/>
      <c r="BE43" s="867"/>
      <c r="BF43" s="881"/>
    </row>
    <row r="44" spans="2:58" ht="20.25" customHeight="1">
      <c r="B44" s="910"/>
      <c r="C44" s="577"/>
      <c r="D44" s="596"/>
      <c r="E44" s="606"/>
      <c r="F44" s="610"/>
      <c r="G44" s="622"/>
      <c r="H44" s="634"/>
      <c r="I44" s="643"/>
      <c r="J44" s="643"/>
      <c r="K44" s="648"/>
      <c r="L44" s="655"/>
      <c r="M44" s="663"/>
      <c r="N44" s="663"/>
      <c r="O44" s="671"/>
      <c r="P44" s="960" t="s">
        <v>404</v>
      </c>
      <c r="Q44" s="969"/>
      <c r="R44" s="977"/>
      <c r="S44" s="989">
        <f>IF(S43="","",VLOOKUP(S43,'【記載例】シフト記号表（勤務時間帯）'!$C$6:$K$35,9,FALSE))</f>
        <v>8</v>
      </c>
      <c r="T44" s="996" t="str">
        <f>IF(T43="","",VLOOKUP(T43,'【記載例】シフト記号表（勤務時間帯）'!$C$6:$K$35,9,FALSE))</f>
        <v/>
      </c>
      <c r="U44" s="996">
        <f>IF(U43="","",VLOOKUP(U43,'【記載例】シフト記号表（勤務時間帯）'!$C$6:$K$35,9,FALSE))</f>
        <v>8</v>
      </c>
      <c r="V44" s="996">
        <f>IF(V43="","",VLOOKUP(V43,'【記載例】シフト記号表（勤務時間帯）'!$C$6:$K$35,9,FALSE))</f>
        <v>8</v>
      </c>
      <c r="W44" s="996">
        <f>IF(W43="","",VLOOKUP(W43,'【記載例】シフト記号表（勤務時間帯）'!$C$6:$K$35,9,FALSE))</f>
        <v>8</v>
      </c>
      <c r="X44" s="996" t="str">
        <f>IF(X43="","",VLOOKUP(X43,'【記載例】シフト記号表（勤務時間帯）'!$C$6:$K$35,9,FALSE))</f>
        <v/>
      </c>
      <c r="Y44" s="1003">
        <f>IF(Y43="","",VLOOKUP(Y43,'【記載例】シフト記号表（勤務時間帯）'!$C$6:$K$35,9,FALSE))</f>
        <v>8</v>
      </c>
      <c r="Z44" s="989">
        <f>IF(Z43="","",VLOOKUP(Z43,'【記載例】シフト記号表（勤務時間帯）'!$C$6:$K$35,9,FALSE))</f>
        <v>8</v>
      </c>
      <c r="AA44" s="996" t="str">
        <f>IF(AA43="","",VLOOKUP(AA43,'【記載例】シフト記号表（勤務時間帯）'!$C$6:$K$35,9,FALSE))</f>
        <v/>
      </c>
      <c r="AB44" s="996">
        <f>IF(AB43="","",VLOOKUP(AB43,'【記載例】シフト記号表（勤務時間帯）'!$C$6:$K$35,9,FALSE))</f>
        <v>8</v>
      </c>
      <c r="AC44" s="996">
        <f>IF(AC43="","",VLOOKUP(AC43,'【記載例】シフト記号表（勤務時間帯）'!$C$6:$K$35,9,FALSE))</f>
        <v>8</v>
      </c>
      <c r="AD44" s="996">
        <f>IF(AD43="","",VLOOKUP(AD43,'【記載例】シフト記号表（勤務時間帯）'!$C$6:$K$35,9,FALSE))</f>
        <v>8</v>
      </c>
      <c r="AE44" s="996" t="str">
        <f>IF(AE43="","",VLOOKUP(AE43,'【記載例】シフト記号表（勤務時間帯）'!$C$6:$K$35,9,FALSE))</f>
        <v/>
      </c>
      <c r="AF44" s="1003">
        <f>IF(AF43="","",VLOOKUP(AF43,'【記載例】シフト記号表（勤務時間帯）'!$C$6:$K$35,9,FALSE))</f>
        <v>8</v>
      </c>
      <c r="AG44" s="989">
        <f>IF(AG43="","",VLOOKUP(AG43,'【記載例】シフト記号表（勤務時間帯）'!$C$6:$K$35,9,FALSE))</f>
        <v>8</v>
      </c>
      <c r="AH44" s="996" t="str">
        <f>IF(AH43="","",VLOOKUP(AH43,'【記載例】シフト記号表（勤務時間帯）'!$C$6:$K$35,9,FALSE))</f>
        <v/>
      </c>
      <c r="AI44" s="996">
        <f>IF(AI43="","",VLOOKUP(AI43,'【記載例】シフト記号表（勤務時間帯）'!$C$6:$K$35,9,FALSE))</f>
        <v>8</v>
      </c>
      <c r="AJ44" s="996">
        <f>IF(AJ43="","",VLOOKUP(AJ43,'【記載例】シフト記号表（勤務時間帯）'!$C$6:$K$35,9,FALSE))</f>
        <v>8</v>
      </c>
      <c r="AK44" s="996">
        <f>IF(AK43="","",VLOOKUP(AK43,'【記載例】シフト記号表（勤務時間帯）'!$C$6:$K$35,9,FALSE))</f>
        <v>8</v>
      </c>
      <c r="AL44" s="996" t="str">
        <f>IF(AL43="","",VLOOKUP(AL43,'【記載例】シフト記号表（勤務時間帯）'!$C$6:$K$35,9,FALSE))</f>
        <v/>
      </c>
      <c r="AM44" s="1003">
        <f>IF(AM43="","",VLOOKUP(AM43,'【記載例】シフト記号表（勤務時間帯）'!$C$6:$K$35,9,FALSE))</f>
        <v>8</v>
      </c>
      <c r="AN44" s="989">
        <f>IF(AN43="","",VLOOKUP(AN43,'【記載例】シフト記号表（勤務時間帯）'!$C$6:$K$35,9,FALSE))</f>
        <v>8</v>
      </c>
      <c r="AO44" s="996" t="str">
        <f>IF(AO43="","",VLOOKUP(AO43,'【記載例】シフト記号表（勤務時間帯）'!$C$6:$K$35,9,FALSE))</f>
        <v/>
      </c>
      <c r="AP44" s="996">
        <f>IF(AP43="","",VLOOKUP(AP43,'【記載例】シフト記号表（勤務時間帯）'!$C$6:$K$35,9,FALSE))</f>
        <v>8</v>
      </c>
      <c r="AQ44" s="996">
        <f>IF(AQ43="","",VLOOKUP(AQ43,'【記載例】シフト記号表（勤務時間帯）'!$C$6:$K$35,9,FALSE))</f>
        <v>8</v>
      </c>
      <c r="AR44" s="996">
        <f>IF(AR43="","",VLOOKUP(AR43,'【記載例】シフト記号表（勤務時間帯）'!$C$6:$K$35,9,FALSE))</f>
        <v>8</v>
      </c>
      <c r="AS44" s="996" t="str">
        <f>IF(AS43="","",VLOOKUP(AS43,'【記載例】シフト記号表（勤務時間帯）'!$C$6:$K$35,9,FALSE))</f>
        <v/>
      </c>
      <c r="AT44" s="1003">
        <f>IF(AT43="","",VLOOKUP(AT43,'【記載例】シフト記号表（勤務時間帯）'!$C$6:$K$35,9,FALSE))</f>
        <v>8</v>
      </c>
      <c r="AU44" s="989" t="str">
        <f>IF(AU43="","",VLOOKUP(AU43,'【記載例】シフト記号表（勤務時間帯）'!$C$6:$K$35,9,FALSE))</f>
        <v/>
      </c>
      <c r="AV44" s="996" t="str">
        <f>IF(AV43="","",VLOOKUP(AV43,'【記載例】シフト記号表（勤務時間帯）'!$C$6:$K$35,9,FALSE))</f>
        <v/>
      </c>
      <c r="AW44" s="996" t="str">
        <f>IF(AW43="","",VLOOKUP(AW43,'【記載例】シフト記号表（勤務時間帯）'!$C$6:$K$35,9,FALSE))</f>
        <v/>
      </c>
      <c r="AX44" s="1019">
        <f>IF($BB$3="４週",SUM(S44:AT44),IF($BB$3="暦月",SUM(S44:AW44),""))</f>
        <v>160</v>
      </c>
      <c r="AY44" s="1032"/>
      <c r="AZ44" s="1044">
        <f>IF($BB$3="４週",AX44/4,IF($BB$3="暦月",'【記載例】通所型サービス'!AX44/('【記載例】通所型サービス'!$BB$8/7),""))</f>
        <v>40</v>
      </c>
      <c r="BA44" s="1054"/>
      <c r="BB44" s="849"/>
      <c r="BC44" s="865"/>
      <c r="BD44" s="865"/>
      <c r="BE44" s="865"/>
      <c r="BF44" s="879"/>
    </row>
    <row r="45" spans="2:58" ht="20.25" customHeight="1">
      <c r="B45" s="910"/>
      <c r="C45" s="578"/>
      <c r="D45" s="597"/>
      <c r="E45" s="607"/>
      <c r="F45" s="610" t="str">
        <f>C43</f>
        <v>介護職員</v>
      </c>
      <c r="G45" s="623"/>
      <c r="H45" s="634"/>
      <c r="I45" s="643"/>
      <c r="J45" s="643"/>
      <c r="K45" s="648"/>
      <c r="L45" s="657"/>
      <c r="M45" s="665"/>
      <c r="N45" s="665"/>
      <c r="O45" s="673"/>
      <c r="P45" s="961" t="s">
        <v>458</v>
      </c>
      <c r="Q45" s="970"/>
      <c r="R45" s="978"/>
      <c r="S45" s="990">
        <f>IF(S43="","",VLOOKUP(S43,'【記載例】シフト記号表（勤務時間帯）'!$C$6:$U$35,19,FALSE))</f>
        <v>7</v>
      </c>
      <c r="T45" s="997" t="str">
        <f>IF(T43="","",VLOOKUP(T43,'【記載例】シフト記号表（勤務時間帯）'!$C$6:$U$35,19,FALSE))</f>
        <v/>
      </c>
      <c r="U45" s="997">
        <f>IF(U43="","",VLOOKUP(U43,'【記載例】シフト記号表（勤務時間帯）'!$C$6:$U$35,19,FALSE))</f>
        <v>7</v>
      </c>
      <c r="V45" s="997">
        <f>IF(V43="","",VLOOKUP(V43,'【記載例】シフト記号表（勤務時間帯）'!$C$6:$U$35,19,FALSE))</f>
        <v>7</v>
      </c>
      <c r="W45" s="997">
        <f>IF(W43="","",VLOOKUP(W43,'【記載例】シフト記号表（勤務時間帯）'!$C$6:$U$35,19,FALSE))</f>
        <v>7</v>
      </c>
      <c r="X45" s="997" t="str">
        <f>IF(X43="","",VLOOKUP(X43,'【記載例】シフト記号表（勤務時間帯）'!$C$6:$U$35,19,FALSE))</f>
        <v/>
      </c>
      <c r="Y45" s="1004">
        <f>IF(Y43="","",VLOOKUP(Y43,'【記載例】シフト記号表（勤務時間帯）'!$C$6:$U$35,19,FALSE))</f>
        <v>7</v>
      </c>
      <c r="Z45" s="990">
        <f>IF(Z43="","",VLOOKUP(Z43,'【記載例】シフト記号表（勤務時間帯）'!$C$6:$U$35,19,FALSE))</f>
        <v>7</v>
      </c>
      <c r="AA45" s="997" t="str">
        <f>IF(AA43="","",VLOOKUP(AA43,'【記載例】シフト記号表（勤務時間帯）'!$C$6:$U$35,19,FALSE))</f>
        <v/>
      </c>
      <c r="AB45" s="997">
        <f>IF(AB43="","",VLOOKUP(AB43,'【記載例】シフト記号表（勤務時間帯）'!$C$6:$U$35,19,FALSE))</f>
        <v>7</v>
      </c>
      <c r="AC45" s="997">
        <f>IF(AC43="","",VLOOKUP(AC43,'【記載例】シフト記号表（勤務時間帯）'!$C$6:$U$35,19,FALSE))</f>
        <v>7</v>
      </c>
      <c r="AD45" s="997">
        <f>IF(AD43="","",VLOOKUP(AD43,'【記載例】シフト記号表（勤務時間帯）'!$C$6:$U$35,19,FALSE))</f>
        <v>7</v>
      </c>
      <c r="AE45" s="997" t="str">
        <f>IF(AE43="","",VLOOKUP(AE43,'【記載例】シフト記号表（勤務時間帯）'!$C$6:$U$35,19,FALSE))</f>
        <v/>
      </c>
      <c r="AF45" s="1004">
        <f>IF(AF43="","",VLOOKUP(AF43,'【記載例】シフト記号表（勤務時間帯）'!$C$6:$U$35,19,FALSE))</f>
        <v>7</v>
      </c>
      <c r="AG45" s="990">
        <f>IF(AG43="","",VLOOKUP(AG43,'【記載例】シフト記号表（勤務時間帯）'!$C$6:$U$35,19,FALSE))</f>
        <v>7</v>
      </c>
      <c r="AH45" s="997" t="str">
        <f>IF(AH43="","",VLOOKUP(AH43,'【記載例】シフト記号表（勤務時間帯）'!$C$6:$U$35,19,FALSE))</f>
        <v/>
      </c>
      <c r="AI45" s="997">
        <f>IF(AI43="","",VLOOKUP(AI43,'【記載例】シフト記号表（勤務時間帯）'!$C$6:$U$35,19,FALSE))</f>
        <v>7</v>
      </c>
      <c r="AJ45" s="997">
        <f>IF(AJ43="","",VLOOKUP(AJ43,'【記載例】シフト記号表（勤務時間帯）'!$C$6:$U$35,19,FALSE))</f>
        <v>7</v>
      </c>
      <c r="AK45" s="997">
        <f>IF(AK43="","",VLOOKUP(AK43,'【記載例】シフト記号表（勤務時間帯）'!$C$6:$U$35,19,FALSE))</f>
        <v>7</v>
      </c>
      <c r="AL45" s="997" t="str">
        <f>IF(AL43="","",VLOOKUP(AL43,'【記載例】シフト記号表（勤務時間帯）'!$C$6:$U$35,19,FALSE))</f>
        <v/>
      </c>
      <c r="AM45" s="1004">
        <f>IF(AM43="","",VLOOKUP(AM43,'【記載例】シフト記号表（勤務時間帯）'!$C$6:$U$35,19,FALSE))</f>
        <v>7</v>
      </c>
      <c r="AN45" s="990">
        <f>IF(AN43="","",VLOOKUP(AN43,'【記載例】シフト記号表（勤務時間帯）'!$C$6:$U$35,19,FALSE))</f>
        <v>7</v>
      </c>
      <c r="AO45" s="997" t="str">
        <f>IF(AO43="","",VLOOKUP(AO43,'【記載例】シフト記号表（勤務時間帯）'!$C$6:$U$35,19,FALSE))</f>
        <v/>
      </c>
      <c r="AP45" s="997">
        <f>IF(AP43="","",VLOOKUP(AP43,'【記載例】シフト記号表（勤務時間帯）'!$C$6:$U$35,19,FALSE))</f>
        <v>7</v>
      </c>
      <c r="AQ45" s="997">
        <f>IF(AQ43="","",VLOOKUP(AQ43,'【記載例】シフト記号表（勤務時間帯）'!$C$6:$U$35,19,FALSE))</f>
        <v>7</v>
      </c>
      <c r="AR45" s="997">
        <f>IF(AR43="","",VLOOKUP(AR43,'【記載例】シフト記号表（勤務時間帯）'!$C$6:$U$35,19,FALSE))</f>
        <v>7</v>
      </c>
      <c r="AS45" s="997" t="str">
        <f>IF(AS43="","",VLOOKUP(AS43,'【記載例】シフト記号表（勤務時間帯）'!$C$6:$U$35,19,FALSE))</f>
        <v/>
      </c>
      <c r="AT45" s="1004">
        <f>IF(AT43="","",VLOOKUP(AT43,'【記載例】シフト記号表（勤務時間帯）'!$C$6:$U$35,19,FALSE))</f>
        <v>7</v>
      </c>
      <c r="AU45" s="990" t="str">
        <f>IF(AU43="","",VLOOKUP(AU43,'【記載例】シフト記号表（勤務時間帯）'!$C$6:$U$35,19,FALSE))</f>
        <v/>
      </c>
      <c r="AV45" s="997" t="str">
        <f>IF(AV43="","",VLOOKUP(AV43,'【記載例】シフト記号表（勤務時間帯）'!$C$6:$U$35,19,FALSE))</f>
        <v/>
      </c>
      <c r="AW45" s="997" t="str">
        <f>IF(AW43="","",VLOOKUP(AW43,'【記載例】シフト記号表（勤務時間帯）'!$C$6:$U$35,19,FALSE))</f>
        <v/>
      </c>
      <c r="AX45" s="1020">
        <f>IF($BB$3="４週",SUM(S45:AT45),IF($BB$3="暦月",SUM(S45:AW45),""))</f>
        <v>140</v>
      </c>
      <c r="AY45" s="1033"/>
      <c r="AZ45" s="1045">
        <f>IF($BB$3="４週",AX45/4,IF($BB$3="暦月",'【記載例】通所型サービス'!AX45/('【記載例】通所型サービス'!$BB$8/7),""))</f>
        <v>35</v>
      </c>
      <c r="BA45" s="1055"/>
      <c r="BB45" s="850"/>
      <c r="BC45" s="866"/>
      <c r="BD45" s="866"/>
      <c r="BE45" s="866"/>
      <c r="BF45" s="880"/>
    </row>
    <row r="46" spans="2:58" ht="20.25" customHeight="1">
      <c r="B46" s="910">
        <f>B43+1</f>
        <v>9</v>
      </c>
      <c r="C46" s="576" t="s">
        <v>445</v>
      </c>
      <c r="D46" s="595"/>
      <c r="E46" s="605"/>
      <c r="F46" s="612"/>
      <c r="G46" s="612" t="s">
        <v>434</v>
      </c>
      <c r="H46" s="635" t="s">
        <v>108</v>
      </c>
      <c r="I46" s="643"/>
      <c r="J46" s="643"/>
      <c r="K46" s="648"/>
      <c r="L46" s="656" t="s">
        <v>501</v>
      </c>
      <c r="M46" s="664"/>
      <c r="N46" s="664"/>
      <c r="O46" s="672"/>
      <c r="P46" s="962" t="s">
        <v>260</v>
      </c>
      <c r="Q46" s="971"/>
      <c r="R46" s="979"/>
      <c r="S46" s="711" t="s">
        <v>32</v>
      </c>
      <c r="T46" s="726" t="s">
        <v>32</v>
      </c>
      <c r="U46" s="726"/>
      <c r="V46" s="726" t="s">
        <v>32</v>
      </c>
      <c r="W46" s="726" t="s">
        <v>32</v>
      </c>
      <c r="X46" s="726" t="s">
        <v>32</v>
      </c>
      <c r="Y46" s="741"/>
      <c r="Z46" s="711" t="s">
        <v>32</v>
      </c>
      <c r="AA46" s="726" t="s">
        <v>32</v>
      </c>
      <c r="AB46" s="726"/>
      <c r="AC46" s="726" t="s">
        <v>32</v>
      </c>
      <c r="AD46" s="726" t="s">
        <v>32</v>
      </c>
      <c r="AE46" s="726" t="s">
        <v>32</v>
      </c>
      <c r="AF46" s="741"/>
      <c r="AG46" s="711" t="s">
        <v>32</v>
      </c>
      <c r="AH46" s="726" t="s">
        <v>32</v>
      </c>
      <c r="AI46" s="726"/>
      <c r="AJ46" s="726" t="s">
        <v>32</v>
      </c>
      <c r="AK46" s="726" t="s">
        <v>32</v>
      </c>
      <c r="AL46" s="726" t="s">
        <v>32</v>
      </c>
      <c r="AM46" s="741"/>
      <c r="AN46" s="711" t="s">
        <v>32</v>
      </c>
      <c r="AO46" s="726" t="s">
        <v>32</v>
      </c>
      <c r="AP46" s="726"/>
      <c r="AQ46" s="726" t="s">
        <v>32</v>
      </c>
      <c r="AR46" s="726" t="s">
        <v>32</v>
      </c>
      <c r="AS46" s="726" t="s">
        <v>32</v>
      </c>
      <c r="AT46" s="741"/>
      <c r="AU46" s="711"/>
      <c r="AV46" s="726"/>
      <c r="AW46" s="726"/>
      <c r="AX46" s="1021"/>
      <c r="AY46" s="1034"/>
      <c r="AZ46" s="1046"/>
      <c r="BA46" s="1056"/>
      <c r="BB46" s="851"/>
      <c r="BC46" s="867"/>
      <c r="BD46" s="867"/>
      <c r="BE46" s="867"/>
      <c r="BF46" s="881"/>
    </row>
    <row r="47" spans="2:58" ht="20.25" customHeight="1">
      <c r="B47" s="910"/>
      <c r="C47" s="577"/>
      <c r="D47" s="596"/>
      <c r="E47" s="606"/>
      <c r="F47" s="610"/>
      <c r="G47" s="622"/>
      <c r="H47" s="634"/>
      <c r="I47" s="643"/>
      <c r="J47" s="643"/>
      <c r="K47" s="648"/>
      <c r="L47" s="655"/>
      <c r="M47" s="663"/>
      <c r="N47" s="663"/>
      <c r="O47" s="671"/>
      <c r="P47" s="960" t="s">
        <v>404</v>
      </c>
      <c r="Q47" s="969"/>
      <c r="R47" s="977"/>
      <c r="S47" s="989">
        <f>IF(S46="","",VLOOKUP(S46,'【記載例】シフト記号表（勤務時間帯）'!$C$6:$K$35,9,FALSE))</f>
        <v>8</v>
      </c>
      <c r="T47" s="996">
        <f>IF(T46="","",VLOOKUP(T46,'【記載例】シフト記号表（勤務時間帯）'!$C$6:$K$35,9,FALSE))</f>
        <v>8</v>
      </c>
      <c r="U47" s="996" t="str">
        <f>IF(U46="","",VLOOKUP(U46,'【記載例】シフト記号表（勤務時間帯）'!$C$6:$K$35,9,FALSE))</f>
        <v/>
      </c>
      <c r="V47" s="996">
        <f>IF(V46="","",VLOOKUP(V46,'【記載例】シフト記号表（勤務時間帯）'!$C$6:$K$35,9,FALSE))</f>
        <v>8</v>
      </c>
      <c r="W47" s="996">
        <f>IF(W46="","",VLOOKUP(W46,'【記載例】シフト記号表（勤務時間帯）'!$C$6:$K$35,9,FALSE))</f>
        <v>8</v>
      </c>
      <c r="X47" s="996">
        <f>IF(X46="","",VLOOKUP(X46,'【記載例】シフト記号表（勤務時間帯）'!$C$6:$K$35,9,FALSE))</f>
        <v>8</v>
      </c>
      <c r="Y47" s="1003" t="str">
        <f>IF(Y46="","",VLOOKUP(Y46,'【記載例】シフト記号表（勤務時間帯）'!$C$6:$K$35,9,FALSE))</f>
        <v/>
      </c>
      <c r="Z47" s="989">
        <f>IF(Z46="","",VLOOKUP(Z46,'【記載例】シフト記号表（勤務時間帯）'!$C$6:$K$35,9,FALSE))</f>
        <v>8</v>
      </c>
      <c r="AA47" s="996">
        <f>IF(AA46="","",VLOOKUP(AA46,'【記載例】シフト記号表（勤務時間帯）'!$C$6:$K$35,9,FALSE))</f>
        <v>8</v>
      </c>
      <c r="AB47" s="996" t="str">
        <f>IF(AB46="","",VLOOKUP(AB46,'【記載例】シフト記号表（勤務時間帯）'!$C$6:$K$35,9,FALSE))</f>
        <v/>
      </c>
      <c r="AC47" s="996">
        <f>IF(AC46="","",VLOOKUP(AC46,'【記載例】シフト記号表（勤務時間帯）'!$C$6:$K$35,9,FALSE))</f>
        <v>8</v>
      </c>
      <c r="AD47" s="996">
        <f>IF(AD46="","",VLOOKUP(AD46,'【記載例】シフト記号表（勤務時間帯）'!$C$6:$K$35,9,FALSE))</f>
        <v>8</v>
      </c>
      <c r="AE47" s="996">
        <f>IF(AE46="","",VLOOKUP(AE46,'【記載例】シフト記号表（勤務時間帯）'!$C$6:$K$35,9,FALSE))</f>
        <v>8</v>
      </c>
      <c r="AF47" s="1003" t="str">
        <f>IF(AF46="","",VLOOKUP(AF46,'【記載例】シフト記号表（勤務時間帯）'!$C$6:$K$35,9,FALSE))</f>
        <v/>
      </c>
      <c r="AG47" s="989">
        <f>IF(AG46="","",VLOOKUP(AG46,'【記載例】シフト記号表（勤務時間帯）'!$C$6:$K$35,9,FALSE))</f>
        <v>8</v>
      </c>
      <c r="AH47" s="996">
        <f>IF(AH46="","",VLOOKUP(AH46,'【記載例】シフト記号表（勤務時間帯）'!$C$6:$K$35,9,FALSE))</f>
        <v>8</v>
      </c>
      <c r="AI47" s="996" t="str">
        <f>IF(AI46="","",VLOOKUP(AI46,'【記載例】シフト記号表（勤務時間帯）'!$C$6:$K$35,9,FALSE))</f>
        <v/>
      </c>
      <c r="AJ47" s="996">
        <f>IF(AJ46="","",VLOOKUP(AJ46,'【記載例】シフト記号表（勤務時間帯）'!$C$6:$K$35,9,FALSE))</f>
        <v>8</v>
      </c>
      <c r="AK47" s="996">
        <f>IF(AK46="","",VLOOKUP(AK46,'【記載例】シフト記号表（勤務時間帯）'!$C$6:$K$35,9,FALSE))</f>
        <v>8</v>
      </c>
      <c r="AL47" s="996">
        <f>IF(AL46="","",VLOOKUP(AL46,'【記載例】シフト記号表（勤務時間帯）'!$C$6:$K$35,9,FALSE))</f>
        <v>8</v>
      </c>
      <c r="AM47" s="1003" t="str">
        <f>IF(AM46="","",VLOOKUP(AM46,'【記載例】シフト記号表（勤務時間帯）'!$C$6:$K$35,9,FALSE))</f>
        <v/>
      </c>
      <c r="AN47" s="989">
        <f>IF(AN46="","",VLOOKUP(AN46,'【記載例】シフト記号表（勤務時間帯）'!$C$6:$K$35,9,FALSE))</f>
        <v>8</v>
      </c>
      <c r="AO47" s="996">
        <f>IF(AO46="","",VLOOKUP(AO46,'【記載例】シフト記号表（勤務時間帯）'!$C$6:$K$35,9,FALSE))</f>
        <v>8</v>
      </c>
      <c r="AP47" s="996" t="str">
        <f>IF(AP46="","",VLOOKUP(AP46,'【記載例】シフト記号表（勤務時間帯）'!$C$6:$K$35,9,FALSE))</f>
        <v/>
      </c>
      <c r="AQ47" s="996">
        <f>IF(AQ46="","",VLOOKUP(AQ46,'【記載例】シフト記号表（勤務時間帯）'!$C$6:$K$35,9,FALSE))</f>
        <v>8</v>
      </c>
      <c r="AR47" s="996">
        <f>IF(AR46="","",VLOOKUP(AR46,'【記載例】シフト記号表（勤務時間帯）'!$C$6:$K$35,9,FALSE))</f>
        <v>8</v>
      </c>
      <c r="AS47" s="996">
        <f>IF(AS46="","",VLOOKUP(AS46,'【記載例】シフト記号表（勤務時間帯）'!$C$6:$K$35,9,FALSE))</f>
        <v>8</v>
      </c>
      <c r="AT47" s="1003" t="str">
        <f>IF(AT46="","",VLOOKUP(AT46,'【記載例】シフト記号表（勤務時間帯）'!$C$6:$K$35,9,FALSE))</f>
        <v/>
      </c>
      <c r="AU47" s="989" t="str">
        <f>IF(AU46="","",VLOOKUP(AU46,'【記載例】シフト記号表（勤務時間帯）'!$C$6:$K$35,9,FALSE))</f>
        <v/>
      </c>
      <c r="AV47" s="996" t="str">
        <f>IF(AV46="","",VLOOKUP(AV46,'【記載例】シフト記号表（勤務時間帯）'!$C$6:$K$35,9,FALSE))</f>
        <v/>
      </c>
      <c r="AW47" s="996" t="str">
        <f>IF(AW46="","",VLOOKUP(AW46,'【記載例】シフト記号表（勤務時間帯）'!$C$6:$K$35,9,FALSE))</f>
        <v/>
      </c>
      <c r="AX47" s="1019">
        <f>IF($BB$3="４週",SUM(S47:AT47),IF($BB$3="暦月",SUM(S47:AW47),""))</f>
        <v>160</v>
      </c>
      <c r="AY47" s="1032"/>
      <c r="AZ47" s="1044">
        <f>IF($BB$3="４週",AX47/4,IF($BB$3="暦月",'【記載例】通所型サービス'!AX47/('【記載例】通所型サービス'!$BB$8/7),""))</f>
        <v>40</v>
      </c>
      <c r="BA47" s="1054"/>
      <c r="BB47" s="849"/>
      <c r="BC47" s="865"/>
      <c r="BD47" s="865"/>
      <c r="BE47" s="865"/>
      <c r="BF47" s="879"/>
    </row>
    <row r="48" spans="2:58" ht="20.25" customHeight="1">
      <c r="B48" s="910"/>
      <c r="C48" s="578"/>
      <c r="D48" s="597"/>
      <c r="E48" s="607"/>
      <c r="F48" s="610" t="str">
        <f>C46</f>
        <v>介護職員</v>
      </c>
      <c r="G48" s="623"/>
      <c r="H48" s="634"/>
      <c r="I48" s="643"/>
      <c r="J48" s="643"/>
      <c r="K48" s="648"/>
      <c r="L48" s="657"/>
      <c r="M48" s="665"/>
      <c r="N48" s="665"/>
      <c r="O48" s="673"/>
      <c r="P48" s="961" t="s">
        <v>458</v>
      </c>
      <c r="Q48" s="970"/>
      <c r="R48" s="978"/>
      <c r="S48" s="990">
        <f>IF(S46="","",VLOOKUP(S46,'【記載例】シフト記号表（勤務時間帯）'!$C$6:$U$35,19,FALSE))</f>
        <v>7</v>
      </c>
      <c r="T48" s="997">
        <f>IF(T46="","",VLOOKUP(T46,'【記載例】シフト記号表（勤務時間帯）'!$C$6:$U$35,19,FALSE))</f>
        <v>7</v>
      </c>
      <c r="U48" s="997" t="str">
        <f>IF(U46="","",VLOOKUP(U46,'【記載例】シフト記号表（勤務時間帯）'!$C$6:$U$35,19,FALSE))</f>
        <v/>
      </c>
      <c r="V48" s="997">
        <f>IF(V46="","",VLOOKUP(V46,'【記載例】シフト記号表（勤務時間帯）'!$C$6:$U$35,19,FALSE))</f>
        <v>7</v>
      </c>
      <c r="W48" s="997">
        <f>IF(W46="","",VLOOKUP(W46,'【記載例】シフト記号表（勤務時間帯）'!$C$6:$U$35,19,FALSE))</f>
        <v>7</v>
      </c>
      <c r="X48" s="997">
        <f>IF(X46="","",VLOOKUP(X46,'【記載例】シフト記号表（勤務時間帯）'!$C$6:$U$35,19,FALSE))</f>
        <v>7</v>
      </c>
      <c r="Y48" s="1004" t="str">
        <f>IF(Y46="","",VLOOKUP(Y46,'【記載例】シフト記号表（勤務時間帯）'!$C$6:$U$35,19,FALSE))</f>
        <v/>
      </c>
      <c r="Z48" s="990">
        <f>IF(Z46="","",VLOOKUP(Z46,'【記載例】シフト記号表（勤務時間帯）'!$C$6:$U$35,19,FALSE))</f>
        <v>7</v>
      </c>
      <c r="AA48" s="997">
        <f>IF(AA46="","",VLOOKUP(AA46,'【記載例】シフト記号表（勤務時間帯）'!$C$6:$U$35,19,FALSE))</f>
        <v>7</v>
      </c>
      <c r="AB48" s="997" t="str">
        <f>IF(AB46="","",VLOOKUP(AB46,'【記載例】シフト記号表（勤務時間帯）'!$C$6:$U$35,19,FALSE))</f>
        <v/>
      </c>
      <c r="AC48" s="997">
        <f>IF(AC46="","",VLOOKUP(AC46,'【記載例】シフト記号表（勤務時間帯）'!$C$6:$U$35,19,FALSE))</f>
        <v>7</v>
      </c>
      <c r="AD48" s="997">
        <f>IF(AD46="","",VLOOKUP(AD46,'【記載例】シフト記号表（勤務時間帯）'!$C$6:$U$35,19,FALSE))</f>
        <v>7</v>
      </c>
      <c r="AE48" s="997">
        <f>IF(AE46="","",VLOOKUP(AE46,'【記載例】シフト記号表（勤務時間帯）'!$C$6:$U$35,19,FALSE))</f>
        <v>7</v>
      </c>
      <c r="AF48" s="1004" t="str">
        <f>IF(AF46="","",VLOOKUP(AF46,'【記載例】シフト記号表（勤務時間帯）'!$C$6:$U$35,19,FALSE))</f>
        <v/>
      </c>
      <c r="AG48" s="990">
        <f>IF(AG46="","",VLOOKUP(AG46,'【記載例】シフト記号表（勤務時間帯）'!$C$6:$U$35,19,FALSE))</f>
        <v>7</v>
      </c>
      <c r="AH48" s="997">
        <f>IF(AH46="","",VLOOKUP(AH46,'【記載例】シフト記号表（勤務時間帯）'!$C$6:$U$35,19,FALSE))</f>
        <v>7</v>
      </c>
      <c r="AI48" s="997" t="str">
        <f>IF(AI46="","",VLOOKUP(AI46,'【記載例】シフト記号表（勤務時間帯）'!$C$6:$U$35,19,FALSE))</f>
        <v/>
      </c>
      <c r="AJ48" s="997">
        <f>IF(AJ46="","",VLOOKUP(AJ46,'【記載例】シフト記号表（勤務時間帯）'!$C$6:$U$35,19,FALSE))</f>
        <v>7</v>
      </c>
      <c r="AK48" s="997">
        <f>IF(AK46="","",VLOOKUP(AK46,'【記載例】シフト記号表（勤務時間帯）'!$C$6:$U$35,19,FALSE))</f>
        <v>7</v>
      </c>
      <c r="AL48" s="997">
        <f>IF(AL46="","",VLOOKUP(AL46,'【記載例】シフト記号表（勤務時間帯）'!$C$6:$U$35,19,FALSE))</f>
        <v>7</v>
      </c>
      <c r="AM48" s="1004" t="str">
        <f>IF(AM46="","",VLOOKUP(AM46,'【記載例】シフト記号表（勤務時間帯）'!$C$6:$U$35,19,FALSE))</f>
        <v/>
      </c>
      <c r="AN48" s="990">
        <f>IF(AN46="","",VLOOKUP(AN46,'【記載例】シフト記号表（勤務時間帯）'!$C$6:$U$35,19,FALSE))</f>
        <v>7</v>
      </c>
      <c r="AO48" s="997">
        <f>IF(AO46="","",VLOOKUP(AO46,'【記載例】シフト記号表（勤務時間帯）'!$C$6:$U$35,19,FALSE))</f>
        <v>7</v>
      </c>
      <c r="AP48" s="997" t="str">
        <f>IF(AP46="","",VLOOKUP(AP46,'【記載例】シフト記号表（勤務時間帯）'!$C$6:$U$35,19,FALSE))</f>
        <v/>
      </c>
      <c r="AQ48" s="997">
        <f>IF(AQ46="","",VLOOKUP(AQ46,'【記載例】シフト記号表（勤務時間帯）'!$C$6:$U$35,19,FALSE))</f>
        <v>7</v>
      </c>
      <c r="AR48" s="997">
        <f>IF(AR46="","",VLOOKUP(AR46,'【記載例】シフト記号表（勤務時間帯）'!$C$6:$U$35,19,FALSE))</f>
        <v>7</v>
      </c>
      <c r="AS48" s="997">
        <f>IF(AS46="","",VLOOKUP(AS46,'【記載例】シフト記号表（勤務時間帯）'!$C$6:$U$35,19,FALSE))</f>
        <v>7</v>
      </c>
      <c r="AT48" s="1004" t="str">
        <f>IF(AT46="","",VLOOKUP(AT46,'【記載例】シフト記号表（勤務時間帯）'!$C$6:$U$35,19,FALSE))</f>
        <v/>
      </c>
      <c r="AU48" s="990" t="str">
        <f>IF(AU46="","",VLOOKUP(AU46,'【記載例】シフト記号表（勤務時間帯）'!$C$6:$U$35,19,FALSE))</f>
        <v/>
      </c>
      <c r="AV48" s="997" t="str">
        <f>IF(AV46="","",VLOOKUP(AV46,'【記載例】シフト記号表（勤務時間帯）'!$C$6:$U$35,19,FALSE))</f>
        <v/>
      </c>
      <c r="AW48" s="997" t="str">
        <f>IF(AW46="","",VLOOKUP(AW46,'【記載例】シフト記号表（勤務時間帯）'!$C$6:$U$35,19,FALSE))</f>
        <v/>
      </c>
      <c r="AX48" s="1020">
        <f>IF($BB$3="４週",SUM(S48:AT48),IF($BB$3="暦月",SUM(S48:AW48),""))</f>
        <v>140</v>
      </c>
      <c r="AY48" s="1033"/>
      <c r="AZ48" s="1045">
        <f>IF($BB$3="４週",AX48/4,IF($BB$3="暦月",'【記載例】通所型サービス'!AX48/('【記載例】通所型サービス'!$BB$8/7),""))</f>
        <v>35</v>
      </c>
      <c r="BA48" s="1055"/>
      <c r="BB48" s="850"/>
      <c r="BC48" s="866"/>
      <c r="BD48" s="866"/>
      <c r="BE48" s="866"/>
      <c r="BF48" s="880"/>
    </row>
    <row r="49" spans="2:58" ht="20.25" customHeight="1">
      <c r="B49" s="910">
        <f>B46+1</f>
        <v>10</v>
      </c>
      <c r="C49" s="576" t="s">
        <v>190</v>
      </c>
      <c r="D49" s="595"/>
      <c r="E49" s="605"/>
      <c r="F49" s="612"/>
      <c r="G49" s="612" t="s">
        <v>435</v>
      </c>
      <c r="H49" s="635" t="s">
        <v>499</v>
      </c>
      <c r="I49" s="643"/>
      <c r="J49" s="643"/>
      <c r="K49" s="648"/>
      <c r="L49" s="656" t="s">
        <v>501</v>
      </c>
      <c r="M49" s="664"/>
      <c r="N49" s="664"/>
      <c r="O49" s="672"/>
      <c r="P49" s="962" t="s">
        <v>260</v>
      </c>
      <c r="Q49" s="971"/>
      <c r="R49" s="979"/>
      <c r="S49" s="711" t="s">
        <v>237</v>
      </c>
      <c r="T49" s="726"/>
      <c r="U49" s="726" t="s">
        <v>237</v>
      </c>
      <c r="V49" s="726" t="s">
        <v>237</v>
      </c>
      <c r="W49" s="726"/>
      <c r="X49" s="726" t="s">
        <v>237</v>
      </c>
      <c r="Y49" s="741"/>
      <c r="Z49" s="711" t="s">
        <v>237</v>
      </c>
      <c r="AA49" s="726"/>
      <c r="AB49" s="726" t="s">
        <v>237</v>
      </c>
      <c r="AC49" s="726" t="s">
        <v>237</v>
      </c>
      <c r="AD49" s="726"/>
      <c r="AE49" s="726" t="s">
        <v>237</v>
      </c>
      <c r="AF49" s="741"/>
      <c r="AG49" s="711" t="s">
        <v>237</v>
      </c>
      <c r="AH49" s="726"/>
      <c r="AI49" s="726" t="s">
        <v>237</v>
      </c>
      <c r="AJ49" s="726" t="s">
        <v>237</v>
      </c>
      <c r="AK49" s="726"/>
      <c r="AL49" s="726" t="s">
        <v>237</v>
      </c>
      <c r="AM49" s="741"/>
      <c r="AN49" s="711" t="s">
        <v>237</v>
      </c>
      <c r="AO49" s="726"/>
      <c r="AP49" s="726" t="s">
        <v>237</v>
      </c>
      <c r="AQ49" s="726" t="s">
        <v>237</v>
      </c>
      <c r="AR49" s="726"/>
      <c r="AS49" s="726" t="s">
        <v>237</v>
      </c>
      <c r="AT49" s="741"/>
      <c r="AU49" s="711"/>
      <c r="AV49" s="726"/>
      <c r="AW49" s="726"/>
      <c r="AX49" s="1021"/>
      <c r="AY49" s="1034"/>
      <c r="AZ49" s="1046"/>
      <c r="BA49" s="1056"/>
      <c r="BB49" s="851" t="s">
        <v>373</v>
      </c>
      <c r="BC49" s="867"/>
      <c r="BD49" s="867"/>
      <c r="BE49" s="867"/>
      <c r="BF49" s="881"/>
    </row>
    <row r="50" spans="2:58" ht="20.25" customHeight="1">
      <c r="B50" s="910"/>
      <c r="C50" s="577"/>
      <c r="D50" s="596"/>
      <c r="E50" s="606"/>
      <c r="F50" s="610"/>
      <c r="G50" s="622"/>
      <c r="H50" s="634"/>
      <c r="I50" s="643"/>
      <c r="J50" s="643"/>
      <c r="K50" s="648"/>
      <c r="L50" s="655"/>
      <c r="M50" s="663"/>
      <c r="N50" s="663"/>
      <c r="O50" s="671"/>
      <c r="P50" s="960" t="s">
        <v>404</v>
      </c>
      <c r="Q50" s="969"/>
      <c r="R50" s="977"/>
      <c r="S50" s="989">
        <f>IF(S49="","",VLOOKUP(S49,'【記載例】シフト記号表（勤務時間帯）'!$C$6:$K$35,9,FALSE))</f>
        <v>4</v>
      </c>
      <c r="T50" s="996" t="str">
        <f>IF(T49="","",VLOOKUP(T49,'【記載例】シフト記号表（勤務時間帯）'!$C$6:$K$35,9,FALSE))</f>
        <v/>
      </c>
      <c r="U50" s="996">
        <f>IF(U49="","",VLOOKUP(U49,'【記載例】シフト記号表（勤務時間帯）'!$C$6:$K$35,9,FALSE))</f>
        <v>4</v>
      </c>
      <c r="V50" s="996">
        <f>IF(V49="","",VLOOKUP(V49,'【記載例】シフト記号表（勤務時間帯）'!$C$6:$K$35,9,FALSE))</f>
        <v>4</v>
      </c>
      <c r="W50" s="996" t="str">
        <f>IF(W49="","",VLOOKUP(W49,'【記載例】シフト記号表（勤務時間帯）'!$C$6:$K$35,9,FALSE))</f>
        <v/>
      </c>
      <c r="X50" s="996">
        <f>IF(X49="","",VLOOKUP(X49,'【記載例】シフト記号表（勤務時間帯）'!$C$6:$K$35,9,FALSE))</f>
        <v>4</v>
      </c>
      <c r="Y50" s="1003" t="str">
        <f>IF(Y49="","",VLOOKUP(Y49,'【記載例】シフト記号表（勤務時間帯）'!$C$6:$K$35,9,FALSE))</f>
        <v/>
      </c>
      <c r="Z50" s="989">
        <f>IF(Z49="","",VLOOKUP(Z49,'【記載例】シフト記号表（勤務時間帯）'!$C$6:$K$35,9,FALSE))</f>
        <v>4</v>
      </c>
      <c r="AA50" s="996" t="str">
        <f>IF(AA49="","",VLOOKUP(AA49,'【記載例】シフト記号表（勤務時間帯）'!$C$6:$K$35,9,FALSE))</f>
        <v/>
      </c>
      <c r="AB50" s="996">
        <f>IF(AB49="","",VLOOKUP(AB49,'【記載例】シフト記号表（勤務時間帯）'!$C$6:$K$35,9,FALSE))</f>
        <v>4</v>
      </c>
      <c r="AC50" s="996">
        <f>IF(AC49="","",VLOOKUP(AC49,'【記載例】シフト記号表（勤務時間帯）'!$C$6:$K$35,9,FALSE))</f>
        <v>4</v>
      </c>
      <c r="AD50" s="996" t="str">
        <f>IF(AD49="","",VLOOKUP(AD49,'【記載例】シフト記号表（勤務時間帯）'!$C$6:$K$35,9,FALSE))</f>
        <v/>
      </c>
      <c r="AE50" s="996">
        <f>IF(AE49="","",VLOOKUP(AE49,'【記載例】シフト記号表（勤務時間帯）'!$C$6:$K$35,9,FALSE))</f>
        <v>4</v>
      </c>
      <c r="AF50" s="1003" t="str">
        <f>IF(AF49="","",VLOOKUP(AF49,'【記載例】シフト記号表（勤務時間帯）'!$C$6:$K$35,9,FALSE))</f>
        <v/>
      </c>
      <c r="AG50" s="989">
        <f>IF(AG49="","",VLOOKUP(AG49,'【記載例】シフト記号表（勤務時間帯）'!$C$6:$K$35,9,FALSE))</f>
        <v>4</v>
      </c>
      <c r="AH50" s="996" t="str">
        <f>IF(AH49="","",VLOOKUP(AH49,'【記載例】シフト記号表（勤務時間帯）'!$C$6:$K$35,9,FALSE))</f>
        <v/>
      </c>
      <c r="AI50" s="996">
        <f>IF(AI49="","",VLOOKUP(AI49,'【記載例】シフト記号表（勤務時間帯）'!$C$6:$K$35,9,FALSE))</f>
        <v>4</v>
      </c>
      <c r="AJ50" s="996">
        <f>IF(AJ49="","",VLOOKUP(AJ49,'【記載例】シフト記号表（勤務時間帯）'!$C$6:$K$35,9,FALSE))</f>
        <v>4</v>
      </c>
      <c r="AK50" s="996" t="str">
        <f>IF(AK49="","",VLOOKUP(AK49,'【記載例】シフト記号表（勤務時間帯）'!$C$6:$K$35,9,FALSE))</f>
        <v/>
      </c>
      <c r="AL50" s="996">
        <f>IF(AL49="","",VLOOKUP(AL49,'【記載例】シフト記号表（勤務時間帯）'!$C$6:$K$35,9,FALSE))</f>
        <v>4</v>
      </c>
      <c r="AM50" s="1003" t="str">
        <f>IF(AM49="","",VLOOKUP(AM49,'【記載例】シフト記号表（勤務時間帯）'!$C$6:$K$35,9,FALSE))</f>
        <v/>
      </c>
      <c r="AN50" s="989">
        <f>IF(AN49="","",VLOOKUP(AN49,'【記載例】シフト記号表（勤務時間帯）'!$C$6:$K$35,9,FALSE))</f>
        <v>4</v>
      </c>
      <c r="AO50" s="996" t="str">
        <f>IF(AO49="","",VLOOKUP(AO49,'【記載例】シフト記号表（勤務時間帯）'!$C$6:$K$35,9,FALSE))</f>
        <v/>
      </c>
      <c r="AP50" s="996">
        <f>IF(AP49="","",VLOOKUP(AP49,'【記載例】シフト記号表（勤務時間帯）'!$C$6:$K$35,9,FALSE))</f>
        <v>4</v>
      </c>
      <c r="AQ50" s="996">
        <f>IF(AQ49="","",VLOOKUP(AQ49,'【記載例】シフト記号表（勤務時間帯）'!$C$6:$K$35,9,FALSE))</f>
        <v>4</v>
      </c>
      <c r="AR50" s="996" t="str">
        <f>IF(AR49="","",VLOOKUP(AR49,'【記載例】シフト記号表（勤務時間帯）'!$C$6:$K$35,9,FALSE))</f>
        <v/>
      </c>
      <c r="AS50" s="996">
        <f>IF(AS49="","",VLOOKUP(AS49,'【記載例】シフト記号表（勤務時間帯）'!$C$6:$K$35,9,FALSE))</f>
        <v>4</v>
      </c>
      <c r="AT50" s="1003" t="str">
        <f>IF(AT49="","",VLOOKUP(AT49,'【記載例】シフト記号表（勤務時間帯）'!$C$6:$K$35,9,FALSE))</f>
        <v/>
      </c>
      <c r="AU50" s="989" t="str">
        <f>IF(AU49="","",VLOOKUP(AU49,'【記載例】シフト記号表（勤務時間帯）'!$C$6:$K$35,9,FALSE))</f>
        <v/>
      </c>
      <c r="AV50" s="996" t="str">
        <f>IF(AV49="","",VLOOKUP(AV49,'【記載例】シフト記号表（勤務時間帯）'!$C$6:$K$35,9,FALSE))</f>
        <v/>
      </c>
      <c r="AW50" s="996" t="str">
        <f>IF(AW49="","",VLOOKUP(AW49,'【記載例】シフト記号表（勤務時間帯）'!$C$6:$K$35,9,FALSE))</f>
        <v/>
      </c>
      <c r="AX50" s="1019">
        <f>IF($BB$3="４週",SUM(S50:AT50),IF($BB$3="暦月",SUM(S50:AW50),""))</f>
        <v>64</v>
      </c>
      <c r="AY50" s="1032"/>
      <c r="AZ50" s="1044">
        <f>IF($BB$3="４週",AX50/4,IF($BB$3="暦月",'【記載例】通所型サービス'!AX50/('【記載例】通所型サービス'!$BB$8/7),""))</f>
        <v>16</v>
      </c>
      <c r="BA50" s="1054"/>
      <c r="BB50" s="849"/>
      <c r="BC50" s="865"/>
      <c r="BD50" s="865"/>
      <c r="BE50" s="865"/>
      <c r="BF50" s="879"/>
    </row>
    <row r="51" spans="2:58" ht="20.25" customHeight="1">
      <c r="B51" s="910"/>
      <c r="C51" s="578"/>
      <c r="D51" s="597"/>
      <c r="E51" s="607"/>
      <c r="F51" s="610" t="str">
        <f>C49</f>
        <v>機能訓練指導員</v>
      </c>
      <c r="G51" s="623"/>
      <c r="H51" s="634"/>
      <c r="I51" s="643"/>
      <c r="J51" s="643"/>
      <c r="K51" s="648"/>
      <c r="L51" s="657"/>
      <c r="M51" s="665"/>
      <c r="N51" s="665"/>
      <c r="O51" s="673"/>
      <c r="P51" s="961" t="s">
        <v>458</v>
      </c>
      <c r="Q51" s="970"/>
      <c r="R51" s="978"/>
      <c r="S51" s="990">
        <f>IF(S49="","",VLOOKUP(S49,'【記載例】シフト記号表（勤務時間帯）'!$C$6:$U$35,19,FALSE))</f>
        <v>3</v>
      </c>
      <c r="T51" s="997" t="str">
        <f>IF(T49="","",VLOOKUP(T49,'【記載例】シフト記号表（勤務時間帯）'!$C$6:$U$35,19,FALSE))</f>
        <v/>
      </c>
      <c r="U51" s="997">
        <f>IF(U49="","",VLOOKUP(U49,'【記載例】シフト記号表（勤務時間帯）'!$C$6:$U$35,19,FALSE))</f>
        <v>3</v>
      </c>
      <c r="V51" s="997">
        <f>IF(V49="","",VLOOKUP(V49,'【記載例】シフト記号表（勤務時間帯）'!$C$6:$U$35,19,FALSE))</f>
        <v>3</v>
      </c>
      <c r="W51" s="997" t="str">
        <f>IF(W49="","",VLOOKUP(W49,'【記載例】シフト記号表（勤務時間帯）'!$C$6:$U$35,19,FALSE))</f>
        <v/>
      </c>
      <c r="X51" s="997">
        <f>IF(X49="","",VLOOKUP(X49,'【記載例】シフト記号表（勤務時間帯）'!$C$6:$U$35,19,FALSE))</f>
        <v>3</v>
      </c>
      <c r="Y51" s="1004" t="str">
        <f>IF(Y49="","",VLOOKUP(Y49,'【記載例】シフト記号表（勤務時間帯）'!$C$6:$U$35,19,FALSE))</f>
        <v/>
      </c>
      <c r="Z51" s="990">
        <f>IF(Z49="","",VLOOKUP(Z49,'【記載例】シフト記号表（勤務時間帯）'!$C$6:$U$35,19,FALSE))</f>
        <v>3</v>
      </c>
      <c r="AA51" s="997" t="str">
        <f>IF(AA49="","",VLOOKUP(AA49,'【記載例】シフト記号表（勤務時間帯）'!$C$6:$U$35,19,FALSE))</f>
        <v/>
      </c>
      <c r="AB51" s="997">
        <f>IF(AB49="","",VLOOKUP(AB49,'【記載例】シフト記号表（勤務時間帯）'!$C$6:$U$35,19,FALSE))</f>
        <v>3</v>
      </c>
      <c r="AC51" s="997">
        <f>IF(AC49="","",VLOOKUP(AC49,'【記載例】シフト記号表（勤務時間帯）'!$C$6:$U$35,19,FALSE))</f>
        <v>3</v>
      </c>
      <c r="AD51" s="997" t="str">
        <f>IF(AD49="","",VLOOKUP(AD49,'【記載例】シフト記号表（勤務時間帯）'!$C$6:$U$35,19,FALSE))</f>
        <v/>
      </c>
      <c r="AE51" s="997">
        <f>IF(AE49="","",VLOOKUP(AE49,'【記載例】シフト記号表（勤務時間帯）'!$C$6:$U$35,19,FALSE))</f>
        <v>3</v>
      </c>
      <c r="AF51" s="1004" t="str">
        <f>IF(AF49="","",VLOOKUP(AF49,'【記載例】シフト記号表（勤務時間帯）'!$C$6:$U$35,19,FALSE))</f>
        <v/>
      </c>
      <c r="AG51" s="990">
        <f>IF(AG49="","",VLOOKUP(AG49,'【記載例】シフト記号表（勤務時間帯）'!$C$6:$U$35,19,FALSE))</f>
        <v>3</v>
      </c>
      <c r="AH51" s="997" t="str">
        <f>IF(AH49="","",VLOOKUP(AH49,'【記載例】シフト記号表（勤務時間帯）'!$C$6:$U$35,19,FALSE))</f>
        <v/>
      </c>
      <c r="AI51" s="997">
        <f>IF(AI49="","",VLOOKUP(AI49,'【記載例】シフト記号表（勤務時間帯）'!$C$6:$U$35,19,FALSE))</f>
        <v>3</v>
      </c>
      <c r="AJ51" s="997">
        <f>IF(AJ49="","",VLOOKUP(AJ49,'【記載例】シフト記号表（勤務時間帯）'!$C$6:$U$35,19,FALSE))</f>
        <v>3</v>
      </c>
      <c r="AK51" s="997" t="str">
        <f>IF(AK49="","",VLOOKUP(AK49,'【記載例】シフト記号表（勤務時間帯）'!$C$6:$U$35,19,FALSE))</f>
        <v/>
      </c>
      <c r="AL51" s="997">
        <f>IF(AL49="","",VLOOKUP(AL49,'【記載例】シフト記号表（勤務時間帯）'!$C$6:$U$35,19,FALSE))</f>
        <v>3</v>
      </c>
      <c r="AM51" s="1004" t="str">
        <f>IF(AM49="","",VLOOKUP(AM49,'【記載例】シフト記号表（勤務時間帯）'!$C$6:$U$35,19,FALSE))</f>
        <v/>
      </c>
      <c r="AN51" s="990">
        <f>IF(AN49="","",VLOOKUP(AN49,'【記載例】シフト記号表（勤務時間帯）'!$C$6:$U$35,19,FALSE))</f>
        <v>3</v>
      </c>
      <c r="AO51" s="997" t="str">
        <f>IF(AO49="","",VLOOKUP(AO49,'【記載例】シフト記号表（勤務時間帯）'!$C$6:$U$35,19,FALSE))</f>
        <v/>
      </c>
      <c r="AP51" s="997">
        <f>IF(AP49="","",VLOOKUP(AP49,'【記載例】シフト記号表（勤務時間帯）'!$C$6:$U$35,19,FALSE))</f>
        <v>3</v>
      </c>
      <c r="AQ51" s="997">
        <f>IF(AQ49="","",VLOOKUP(AQ49,'【記載例】シフト記号表（勤務時間帯）'!$C$6:$U$35,19,FALSE))</f>
        <v>3</v>
      </c>
      <c r="AR51" s="997" t="str">
        <f>IF(AR49="","",VLOOKUP(AR49,'【記載例】シフト記号表（勤務時間帯）'!$C$6:$U$35,19,FALSE))</f>
        <v/>
      </c>
      <c r="AS51" s="997">
        <f>IF(AS49="","",VLOOKUP(AS49,'【記載例】シフト記号表（勤務時間帯）'!$C$6:$U$35,19,FALSE))</f>
        <v>3</v>
      </c>
      <c r="AT51" s="1004" t="str">
        <f>IF(AT49="","",VLOOKUP(AT49,'【記載例】シフト記号表（勤務時間帯）'!$C$6:$U$35,19,FALSE))</f>
        <v/>
      </c>
      <c r="AU51" s="990" t="str">
        <f>IF(AU49="","",VLOOKUP(AU49,'【記載例】シフト記号表（勤務時間帯）'!$C$6:$U$35,19,FALSE))</f>
        <v/>
      </c>
      <c r="AV51" s="997" t="str">
        <f>IF(AV49="","",VLOOKUP(AV49,'【記載例】シフト記号表（勤務時間帯）'!$C$6:$U$35,19,FALSE))</f>
        <v/>
      </c>
      <c r="AW51" s="997" t="str">
        <f>IF(AW49="","",VLOOKUP(AW49,'【記載例】シフト記号表（勤務時間帯）'!$C$6:$U$35,19,FALSE))</f>
        <v/>
      </c>
      <c r="AX51" s="1020">
        <f>IF($BB$3="４週",SUM(S51:AT51),IF($BB$3="暦月",SUM(S51:AW51),""))</f>
        <v>48</v>
      </c>
      <c r="AY51" s="1033"/>
      <c r="AZ51" s="1045">
        <f>IF($BB$3="４週",AX51/4,IF($BB$3="暦月",'【記載例】通所型サービス'!AX51/('【記載例】通所型サービス'!$BB$8/7),""))</f>
        <v>12</v>
      </c>
      <c r="BA51" s="1055"/>
      <c r="BB51" s="850"/>
      <c r="BC51" s="866"/>
      <c r="BD51" s="866"/>
      <c r="BE51" s="866"/>
      <c r="BF51" s="880"/>
    </row>
    <row r="52" spans="2:58" ht="20.25" customHeight="1">
      <c r="B52" s="910">
        <f>B49+1</f>
        <v>11</v>
      </c>
      <c r="C52" s="576" t="s">
        <v>190</v>
      </c>
      <c r="D52" s="595"/>
      <c r="E52" s="605"/>
      <c r="F52" s="612"/>
      <c r="G52" s="612" t="s">
        <v>415</v>
      </c>
      <c r="H52" s="635" t="s">
        <v>499</v>
      </c>
      <c r="I52" s="643"/>
      <c r="J52" s="643"/>
      <c r="K52" s="648"/>
      <c r="L52" s="656" t="s">
        <v>501</v>
      </c>
      <c r="M52" s="664"/>
      <c r="N52" s="664"/>
      <c r="O52" s="672"/>
      <c r="P52" s="962" t="s">
        <v>260</v>
      </c>
      <c r="Q52" s="971"/>
      <c r="R52" s="979"/>
      <c r="S52" s="711"/>
      <c r="T52" s="726" t="s">
        <v>237</v>
      </c>
      <c r="U52" s="726"/>
      <c r="V52" s="726"/>
      <c r="W52" s="726" t="s">
        <v>237</v>
      </c>
      <c r="X52" s="726"/>
      <c r="Y52" s="741" t="s">
        <v>237</v>
      </c>
      <c r="Z52" s="711"/>
      <c r="AA52" s="726" t="s">
        <v>237</v>
      </c>
      <c r="AB52" s="726"/>
      <c r="AC52" s="726"/>
      <c r="AD52" s="726" t="s">
        <v>237</v>
      </c>
      <c r="AE52" s="726"/>
      <c r="AF52" s="741" t="s">
        <v>237</v>
      </c>
      <c r="AG52" s="711"/>
      <c r="AH52" s="726" t="s">
        <v>237</v>
      </c>
      <c r="AI52" s="726"/>
      <c r="AJ52" s="726"/>
      <c r="AK52" s="726" t="s">
        <v>237</v>
      </c>
      <c r="AL52" s="726"/>
      <c r="AM52" s="741" t="s">
        <v>237</v>
      </c>
      <c r="AN52" s="711"/>
      <c r="AO52" s="726" t="s">
        <v>237</v>
      </c>
      <c r="AP52" s="726"/>
      <c r="AQ52" s="726"/>
      <c r="AR52" s="726" t="s">
        <v>237</v>
      </c>
      <c r="AS52" s="726"/>
      <c r="AT52" s="741" t="s">
        <v>237</v>
      </c>
      <c r="AU52" s="711"/>
      <c r="AV52" s="726"/>
      <c r="AW52" s="726"/>
      <c r="AX52" s="1021"/>
      <c r="AY52" s="1034"/>
      <c r="AZ52" s="1046"/>
      <c r="BA52" s="1056"/>
      <c r="BB52" s="851" t="s">
        <v>444</v>
      </c>
      <c r="BC52" s="867"/>
      <c r="BD52" s="867"/>
      <c r="BE52" s="867"/>
      <c r="BF52" s="881"/>
    </row>
    <row r="53" spans="2:58" ht="20.25" customHeight="1">
      <c r="B53" s="910"/>
      <c r="C53" s="577"/>
      <c r="D53" s="596"/>
      <c r="E53" s="606"/>
      <c r="F53" s="610"/>
      <c r="G53" s="622"/>
      <c r="H53" s="634"/>
      <c r="I53" s="643"/>
      <c r="J53" s="643"/>
      <c r="K53" s="648"/>
      <c r="L53" s="655"/>
      <c r="M53" s="663"/>
      <c r="N53" s="663"/>
      <c r="O53" s="671"/>
      <c r="P53" s="960" t="s">
        <v>404</v>
      </c>
      <c r="Q53" s="969"/>
      <c r="R53" s="977"/>
      <c r="S53" s="989" t="str">
        <f>IF(S52="","",VLOOKUP(S52,'【記載例】シフト記号表（勤務時間帯）'!$C$6:$K$35,9,FALSE))</f>
        <v/>
      </c>
      <c r="T53" s="996">
        <f>IF(T52="","",VLOOKUP(T52,'【記載例】シフト記号表（勤務時間帯）'!$C$6:$K$35,9,FALSE))</f>
        <v>4</v>
      </c>
      <c r="U53" s="996" t="str">
        <f>IF(U52="","",VLOOKUP(U52,'【記載例】シフト記号表（勤務時間帯）'!$C$6:$K$35,9,FALSE))</f>
        <v/>
      </c>
      <c r="V53" s="996" t="str">
        <f>IF(V52="","",VLOOKUP(V52,'【記載例】シフト記号表（勤務時間帯）'!$C$6:$K$35,9,FALSE))</f>
        <v/>
      </c>
      <c r="W53" s="996">
        <f>IF(W52="","",VLOOKUP(W52,'【記載例】シフト記号表（勤務時間帯）'!$C$6:$K$35,9,FALSE))</f>
        <v>4</v>
      </c>
      <c r="X53" s="996" t="str">
        <f>IF(X52="","",VLOOKUP(X52,'【記載例】シフト記号表（勤務時間帯）'!$C$6:$K$35,9,FALSE))</f>
        <v/>
      </c>
      <c r="Y53" s="1003">
        <f>IF(Y52="","",VLOOKUP(Y52,'【記載例】シフト記号表（勤務時間帯）'!$C$6:$K$35,9,FALSE))</f>
        <v>4</v>
      </c>
      <c r="Z53" s="989" t="str">
        <f>IF(Z52="","",VLOOKUP(Z52,'【記載例】シフト記号表（勤務時間帯）'!$C$6:$K$35,9,FALSE))</f>
        <v/>
      </c>
      <c r="AA53" s="996">
        <f>IF(AA52="","",VLOOKUP(AA52,'【記載例】シフト記号表（勤務時間帯）'!$C$6:$K$35,9,FALSE))</f>
        <v>4</v>
      </c>
      <c r="AB53" s="996" t="str">
        <f>IF(AB52="","",VLOOKUP(AB52,'【記載例】シフト記号表（勤務時間帯）'!$C$6:$K$35,9,FALSE))</f>
        <v/>
      </c>
      <c r="AC53" s="996" t="str">
        <f>IF(AC52="","",VLOOKUP(AC52,'【記載例】シフト記号表（勤務時間帯）'!$C$6:$K$35,9,FALSE))</f>
        <v/>
      </c>
      <c r="AD53" s="996">
        <f>IF(AD52="","",VLOOKUP(AD52,'【記載例】シフト記号表（勤務時間帯）'!$C$6:$K$35,9,FALSE))</f>
        <v>4</v>
      </c>
      <c r="AE53" s="996" t="str">
        <f>IF(AE52="","",VLOOKUP(AE52,'【記載例】シフト記号表（勤務時間帯）'!$C$6:$K$35,9,FALSE))</f>
        <v/>
      </c>
      <c r="AF53" s="1003">
        <f>IF(AF52="","",VLOOKUP(AF52,'【記載例】シフト記号表（勤務時間帯）'!$C$6:$K$35,9,FALSE))</f>
        <v>4</v>
      </c>
      <c r="AG53" s="989" t="str">
        <f>IF(AG52="","",VLOOKUP(AG52,'【記載例】シフト記号表（勤務時間帯）'!$C$6:$K$35,9,FALSE))</f>
        <v/>
      </c>
      <c r="AH53" s="996">
        <f>IF(AH52="","",VLOOKUP(AH52,'【記載例】シフト記号表（勤務時間帯）'!$C$6:$K$35,9,FALSE))</f>
        <v>4</v>
      </c>
      <c r="AI53" s="996" t="str">
        <f>IF(AI52="","",VLOOKUP(AI52,'【記載例】シフト記号表（勤務時間帯）'!$C$6:$K$35,9,FALSE))</f>
        <v/>
      </c>
      <c r="AJ53" s="996" t="str">
        <f>IF(AJ52="","",VLOOKUP(AJ52,'【記載例】シフト記号表（勤務時間帯）'!$C$6:$K$35,9,FALSE))</f>
        <v/>
      </c>
      <c r="AK53" s="996">
        <f>IF(AK52="","",VLOOKUP(AK52,'【記載例】シフト記号表（勤務時間帯）'!$C$6:$K$35,9,FALSE))</f>
        <v>4</v>
      </c>
      <c r="AL53" s="996" t="str">
        <f>IF(AL52="","",VLOOKUP(AL52,'【記載例】シフト記号表（勤務時間帯）'!$C$6:$K$35,9,FALSE))</f>
        <v/>
      </c>
      <c r="AM53" s="1003">
        <f>IF(AM52="","",VLOOKUP(AM52,'【記載例】シフト記号表（勤務時間帯）'!$C$6:$K$35,9,FALSE))</f>
        <v>4</v>
      </c>
      <c r="AN53" s="989" t="str">
        <f>IF(AN52="","",VLOOKUP(AN52,'【記載例】シフト記号表（勤務時間帯）'!$C$6:$K$35,9,FALSE))</f>
        <v/>
      </c>
      <c r="AO53" s="996">
        <f>IF(AO52="","",VLOOKUP(AO52,'【記載例】シフト記号表（勤務時間帯）'!$C$6:$K$35,9,FALSE))</f>
        <v>4</v>
      </c>
      <c r="AP53" s="996" t="str">
        <f>IF(AP52="","",VLOOKUP(AP52,'【記載例】シフト記号表（勤務時間帯）'!$C$6:$K$35,9,FALSE))</f>
        <v/>
      </c>
      <c r="AQ53" s="996" t="str">
        <f>IF(AQ52="","",VLOOKUP(AQ52,'【記載例】シフト記号表（勤務時間帯）'!$C$6:$K$35,9,FALSE))</f>
        <v/>
      </c>
      <c r="AR53" s="996">
        <f>IF(AR52="","",VLOOKUP(AR52,'【記載例】シフト記号表（勤務時間帯）'!$C$6:$K$35,9,FALSE))</f>
        <v>4</v>
      </c>
      <c r="AS53" s="996" t="str">
        <f>IF(AS52="","",VLOOKUP(AS52,'【記載例】シフト記号表（勤務時間帯）'!$C$6:$K$35,9,FALSE))</f>
        <v/>
      </c>
      <c r="AT53" s="1003">
        <f>IF(AT52="","",VLOOKUP(AT52,'【記載例】シフト記号表（勤務時間帯）'!$C$6:$K$35,9,FALSE))</f>
        <v>4</v>
      </c>
      <c r="AU53" s="989" t="str">
        <f>IF(AU52="","",VLOOKUP(AU52,'【記載例】シフト記号表（勤務時間帯）'!$C$6:$K$35,9,FALSE))</f>
        <v/>
      </c>
      <c r="AV53" s="996" t="str">
        <f>IF(AV52="","",VLOOKUP(AV52,'【記載例】シフト記号表（勤務時間帯）'!$C$6:$K$35,9,FALSE))</f>
        <v/>
      </c>
      <c r="AW53" s="996" t="str">
        <f>IF(AW52="","",VLOOKUP(AW52,'【記載例】シフト記号表（勤務時間帯）'!$C$6:$K$35,9,FALSE))</f>
        <v/>
      </c>
      <c r="AX53" s="1019">
        <f>IF($BB$3="４週",SUM(S53:AT53),IF($BB$3="暦月",SUM(S53:AW53),""))</f>
        <v>48</v>
      </c>
      <c r="AY53" s="1032"/>
      <c r="AZ53" s="1044">
        <f>IF($BB$3="４週",AX53/4,IF($BB$3="暦月",'【記載例】通所型サービス'!AX53/('【記載例】通所型サービス'!$BB$8/7),""))</f>
        <v>12</v>
      </c>
      <c r="BA53" s="1054"/>
      <c r="BB53" s="849"/>
      <c r="BC53" s="865"/>
      <c r="BD53" s="865"/>
      <c r="BE53" s="865"/>
      <c r="BF53" s="879"/>
    </row>
    <row r="54" spans="2:58" ht="20.25" customHeight="1">
      <c r="B54" s="910"/>
      <c r="C54" s="578"/>
      <c r="D54" s="597"/>
      <c r="E54" s="607"/>
      <c r="F54" s="610" t="str">
        <f>C52</f>
        <v>機能訓練指導員</v>
      </c>
      <c r="G54" s="623"/>
      <c r="H54" s="634"/>
      <c r="I54" s="643"/>
      <c r="J54" s="643"/>
      <c r="K54" s="648"/>
      <c r="L54" s="657"/>
      <c r="M54" s="665"/>
      <c r="N54" s="665"/>
      <c r="O54" s="673"/>
      <c r="P54" s="961" t="s">
        <v>458</v>
      </c>
      <c r="Q54" s="970"/>
      <c r="R54" s="978"/>
      <c r="S54" s="990" t="str">
        <f>IF(S52="","",VLOOKUP(S52,'【記載例】シフト記号表（勤務時間帯）'!$C$6:$U$35,19,FALSE))</f>
        <v/>
      </c>
      <c r="T54" s="997">
        <f>IF(T52="","",VLOOKUP(T52,'【記載例】シフト記号表（勤務時間帯）'!$C$6:$U$35,19,FALSE))</f>
        <v>3</v>
      </c>
      <c r="U54" s="997" t="str">
        <f>IF(U52="","",VLOOKUP(U52,'【記載例】シフト記号表（勤務時間帯）'!$C$6:$U$35,19,FALSE))</f>
        <v/>
      </c>
      <c r="V54" s="997" t="str">
        <f>IF(V52="","",VLOOKUP(V52,'【記載例】シフト記号表（勤務時間帯）'!$C$6:$U$35,19,FALSE))</f>
        <v/>
      </c>
      <c r="W54" s="997">
        <f>IF(W52="","",VLOOKUP(W52,'【記載例】シフト記号表（勤務時間帯）'!$C$6:$U$35,19,FALSE))</f>
        <v>3</v>
      </c>
      <c r="X54" s="997" t="str">
        <f>IF(X52="","",VLOOKUP(X52,'【記載例】シフト記号表（勤務時間帯）'!$C$6:$U$35,19,FALSE))</f>
        <v/>
      </c>
      <c r="Y54" s="1004">
        <f>IF(Y52="","",VLOOKUP(Y52,'【記載例】シフト記号表（勤務時間帯）'!$C$6:$U$35,19,FALSE))</f>
        <v>3</v>
      </c>
      <c r="Z54" s="990" t="str">
        <f>IF(Z52="","",VLOOKUP(Z52,'【記載例】シフト記号表（勤務時間帯）'!$C$6:$U$35,19,FALSE))</f>
        <v/>
      </c>
      <c r="AA54" s="997">
        <f>IF(AA52="","",VLOOKUP(AA52,'【記載例】シフト記号表（勤務時間帯）'!$C$6:$U$35,19,FALSE))</f>
        <v>3</v>
      </c>
      <c r="AB54" s="997" t="str">
        <f>IF(AB52="","",VLOOKUP(AB52,'【記載例】シフト記号表（勤務時間帯）'!$C$6:$U$35,19,FALSE))</f>
        <v/>
      </c>
      <c r="AC54" s="997" t="str">
        <f>IF(AC52="","",VLOOKUP(AC52,'【記載例】シフト記号表（勤務時間帯）'!$C$6:$U$35,19,FALSE))</f>
        <v/>
      </c>
      <c r="AD54" s="997">
        <f>IF(AD52="","",VLOOKUP(AD52,'【記載例】シフト記号表（勤務時間帯）'!$C$6:$U$35,19,FALSE))</f>
        <v>3</v>
      </c>
      <c r="AE54" s="997" t="str">
        <f>IF(AE52="","",VLOOKUP(AE52,'【記載例】シフト記号表（勤務時間帯）'!$C$6:$U$35,19,FALSE))</f>
        <v/>
      </c>
      <c r="AF54" s="1004">
        <f>IF(AF52="","",VLOOKUP(AF52,'【記載例】シフト記号表（勤務時間帯）'!$C$6:$U$35,19,FALSE))</f>
        <v>3</v>
      </c>
      <c r="AG54" s="990" t="str">
        <f>IF(AG52="","",VLOOKUP(AG52,'【記載例】シフト記号表（勤務時間帯）'!$C$6:$U$35,19,FALSE))</f>
        <v/>
      </c>
      <c r="AH54" s="997">
        <f>IF(AH52="","",VLOOKUP(AH52,'【記載例】シフト記号表（勤務時間帯）'!$C$6:$U$35,19,FALSE))</f>
        <v>3</v>
      </c>
      <c r="AI54" s="997" t="str">
        <f>IF(AI52="","",VLOOKUP(AI52,'【記載例】シフト記号表（勤務時間帯）'!$C$6:$U$35,19,FALSE))</f>
        <v/>
      </c>
      <c r="AJ54" s="997" t="str">
        <f>IF(AJ52="","",VLOOKUP(AJ52,'【記載例】シフト記号表（勤務時間帯）'!$C$6:$U$35,19,FALSE))</f>
        <v/>
      </c>
      <c r="AK54" s="997">
        <f>IF(AK52="","",VLOOKUP(AK52,'【記載例】シフト記号表（勤務時間帯）'!$C$6:$U$35,19,FALSE))</f>
        <v>3</v>
      </c>
      <c r="AL54" s="997" t="str">
        <f>IF(AL52="","",VLOOKUP(AL52,'【記載例】シフト記号表（勤務時間帯）'!$C$6:$U$35,19,FALSE))</f>
        <v/>
      </c>
      <c r="AM54" s="1004">
        <f>IF(AM52="","",VLOOKUP(AM52,'【記載例】シフト記号表（勤務時間帯）'!$C$6:$U$35,19,FALSE))</f>
        <v>3</v>
      </c>
      <c r="AN54" s="990" t="str">
        <f>IF(AN52="","",VLOOKUP(AN52,'【記載例】シフト記号表（勤務時間帯）'!$C$6:$U$35,19,FALSE))</f>
        <v/>
      </c>
      <c r="AO54" s="997">
        <f>IF(AO52="","",VLOOKUP(AO52,'【記載例】シフト記号表（勤務時間帯）'!$C$6:$U$35,19,FALSE))</f>
        <v>3</v>
      </c>
      <c r="AP54" s="997" t="str">
        <f>IF(AP52="","",VLOOKUP(AP52,'【記載例】シフト記号表（勤務時間帯）'!$C$6:$U$35,19,FALSE))</f>
        <v/>
      </c>
      <c r="AQ54" s="997" t="str">
        <f>IF(AQ52="","",VLOOKUP(AQ52,'【記載例】シフト記号表（勤務時間帯）'!$C$6:$U$35,19,FALSE))</f>
        <v/>
      </c>
      <c r="AR54" s="997">
        <f>IF(AR52="","",VLOOKUP(AR52,'【記載例】シフト記号表（勤務時間帯）'!$C$6:$U$35,19,FALSE))</f>
        <v>3</v>
      </c>
      <c r="AS54" s="997" t="str">
        <f>IF(AS52="","",VLOOKUP(AS52,'【記載例】シフト記号表（勤務時間帯）'!$C$6:$U$35,19,FALSE))</f>
        <v/>
      </c>
      <c r="AT54" s="1004">
        <f>IF(AT52="","",VLOOKUP(AT52,'【記載例】シフト記号表（勤務時間帯）'!$C$6:$U$35,19,FALSE))</f>
        <v>3</v>
      </c>
      <c r="AU54" s="990" t="str">
        <f>IF(AU52="","",VLOOKUP(AU52,'【記載例】シフト記号表（勤務時間帯）'!$C$6:$U$35,19,FALSE))</f>
        <v/>
      </c>
      <c r="AV54" s="997" t="str">
        <f>IF(AV52="","",VLOOKUP(AV52,'【記載例】シフト記号表（勤務時間帯）'!$C$6:$U$35,19,FALSE))</f>
        <v/>
      </c>
      <c r="AW54" s="997" t="str">
        <f>IF(AW52="","",VLOOKUP(AW52,'【記載例】シフト記号表（勤務時間帯）'!$C$6:$U$35,19,FALSE))</f>
        <v/>
      </c>
      <c r="AX54" s="1020">
        <f>IF($BB$3="４週",SUM(S54:AT54),IF($BB$3="暦月",SUM(S54:AW54),""))</f>
        <v>36</v>
      </c>
      <c r="AY54" s="1033"/>
      <c r="AZ54" s="1045">
        <f>IF($BB$3="４週",AX54/4,IF($BB$3="暦月",'【記載例】通所型サービス'!AX54/('【記載例】通所型サービス'!$BB$8/7),""))</f>
        <v>9</v>
      </c>
      <c r="BA54" s="1055"/>
      <c r="BB54" s="850"/>
      <c r="BC54" s="866"/>
      <c r="BD54" s="866"/>
      <c r="BE54" s="866"/>
      <c r="BF54" s="880"/>
    </row>
    <row r="55" spans="2:58" ht="20.25" customHeight="1">
      <c r="B55" s="910">
        <f>B52+1</f>
        <v>12</v>
      </c>
      <c r="C55" s="576"/>
      <c r="D55" s="595"/>
      <c r="E55" s="605"/>
      <c r="F55" s="612"/>
      <c r="G55" s="612"/>
      <c r="H55" s="635"/>
      <c r="I55" s="643"/>
      <c r="J55" s="643"/>
      <c r="K55" s="648"/>
      <c r="L55" s="656"/>
      <c r="M55" s="664"/>
      <c r="N55" s="664"/>
      <c r="O55" s="672"/>
      <c r="P55" s="962" t="s">
        <v>260</v>
      </c>
      <c r="Q55" s="971"/>
      <c r="R55" s="979"/>
      <c r="S55" s="711"/>
      <c r="T55" s="726"/>
      <c r="U55" s="726"/>
      <c r="V55" s="726"/>
      <c r="W55" s="726"/>
      <c r="X55" s="726"/>
      <c r="Y55" s="741"/>
      <c r="Z55" s="711"/>
      <c r="AA55" s="726"/>
      <c r="AB55" s="726"/>
      <c r="AC55" s="726"/>
      <c r="AD55" s="726"/>
      <c r="AE55" s="726"/>
      <c r="AF55" s="741"/>
      <c r="AG55" s="711"/>
      <c r="AH55" s="726"/>
      <c r="AI55" s="726"/>
      <c r="AJ55" s="726"/>
      <c r="AK55" s="726"/>
      <c r="AL55" s="726"/>
      <c r="AM55" s="741"/>
      <c r="AN55" s="711"/>
      <c r="AO55" s="726"/>
      <c r="AP55" s="726"/>
      <c r="AQ55" s="726"/>
      <c r="AR55" s="726"/>
      <c r="AS55" s="726"/>
      <c r="AT55" s="741"/>
      <c r="AU55" s="711"/>
      <c r="AV55" s="726"/>
      <c r="AW55" s="726"/>
      <c r="AX55" s="1021"/>
      <c r="AY55" s="1034"/>
      <c r="AZ55" s="1046"/>
      <c r="BA55" s="1056"/>
      <c r="BB55" s="852"/>
      <c r="BC55" s="664"/>
      <c r="BD55" s="664"/>
      <c r="BE55" s="664"/>
      <c r="BF55" s="672"/>
    </row>
    <row r="56" spans="2:58" ht="20.25" customHeight="1">
      <c r="B56" s="910"/>
      <c r="C56" s="577"/>
      <c r="D56" s="596"/>
      <c r="E56" s="606"/>
      <c r="F56" s="610"/>
      <c r="G56" s="622"/>
      <c r="H56" s="634"/>
      <c r="I56" s="643"/>
      <c r="J56" s="643"/>
      <c r="K56" s="648"/>
      <c r="L56" s="655"/>
      <c r="M56" s="663"/>
      <c r="N56" s="663"/>
      <c r="O56" s="671"/>
      <c r="P56" s="960" t="s">
        <v>404</v>
      </c>
      <c r="Q56" s="969"/>
      <c r="R56" s="977"/>
      <c r="S56" s="989" t="str">
        <f>IF(S55="","",VLOOKUP(S55,'【記載例】シフト記号表（勤務時間帯）'!$C$6:$K$35,9,FALSE))</f>
        <v/>
      </c>
      <c r="T56" s="996" t="str">
        <f>IF(T55="","",VLOOKUP(T55,'【記載例】シフト記号表（勤務時間帯）'!$C$6:$K$35,9,FALSE))</f>
        <v/>
      </c>
      <c r="U56" s="996" t="str">
        <f>IF(U55="","",VLOOKUP(U55,'【記載例】シフト記号表（勤務時間帯）'!$C$6:$K$35,9,FALSE))</f>
        <v/>
      </c>
      <c r="V56" s="996" t="str">
        <f>IF(V55="","",VLOOKUP(V55,'【記載例】シフト記号表（勤務時間帯）'!$C$6:$K$35,9,FALSE))</f>
        <v/>
      </c>
      <c r="W56" s="996" t="str">
        <f>IF(W55="","",VLOOKUP(W55,'【記載例】シフト記号表（勤務時間帯）'!$C$6:$K$35,9,FALSE))</f>
        <v/>
      </c>
      <c r="X56" s="996" t="str">
        <f>IF(X55="","",VLOOKUP(X55,'【記載例】シフト記号表（勤務時間帯）'!$C$6:$K$35,9,FALSE))</f>
        <v/>
      </c>
      <c r="Y56" s="1003" t="str">
        <f>IF(Y55="","",VLOOKUP(Y55,'【記載例】シフト記号表（勤務時間帯）'!$C$6:$K$35,9,FALSE))</f>
        <v/>
      </c>
      <c r="Z56" s="989" t="str">
        <f>IF(Z55="","",VLOOKUP(Z55,'【記載例】シフト記号表（勤務時間帯）'!$C$6:$K$35,9,FALSE))</f>
        <v/>
      </c>
      <c r="AA56" s="996" t="str">
        <f>IF(AA55="","",VLOOKUP(AA55,'【記載例】シフト記号表（勤務時間帯）'!$C$6:$K$35,9,FALSE))</f>
        <v/>
      </c>
      <c r="AB56" s="996" t="str">
        <f>IF(AB55="","",VLOOKUP(AB55,'【記載例】シフト記号表（勤務時間帯）'!$C$6:$K$35,9,FALSE))</f>
        <v/>
      </c>
      <c r="AC56" s="996" t="str">
        <f>IF(AC55="","",VLOOKUP(AC55,'【記載例】シフト記号表（勤務時間帯）'!$C$6:$K$35,9,FALSE))</f>
        <v/>
      </c>
      <c r="AD56" s="996" t="str">
        <f>IF(AD55="","",VLOOKUP(AD55,'【記載例】シフト記号表（勤務時間帯）'!$C$6:$K$35,9,FALSE))</f>
        <v/>
      </c>
      <c r="AE56" s="996" t="str">
        <f>IF(AE55="","",VLOOKUP(AE55,'【記載例】シフト記号表（勤務時間帯）'!$C$6:$K$35,9,FALSE))</f>
        <v/>
      </c>
      <c r="AF56" s="1003" t="str">
        <f>IF(AF55="","",VLOOKUP(AF55,'【記載例】シフト記号表（勤務時間帯）'!$C$6:$K$35,9,FALSE))</f>
        <v/>
      </c>
      <c r="AG56" s="989" t="str">
        <f>IF(AG55="","",VLOOKUP(AG55,'【記載例】シフト記号表（勤務時間帯）'!$C$6:$K$35,9,FALSE))</f>
        <v/>
      </c>
      <c r="AH56" s="996" t="str">
        <f>IF(AH55="","",VLOOKUP(AH55,'【記載例】シフト記号表（勤務時間帯）'!$C$6:$K$35,9,FALSE))</f>
        <v/>
      </c>
      <c r="AI56" s="996" t="str">
        <f>IF(AI55="","",VLOOKUP(AI55,'【記載例】シフト記号表（勤務時間帯）'!$C$6:$K$35,9,FALSE))</f>
        <v/>
      </c>
      <c r="AJ56" s="996" t="str">
        <f>IF(AJ55="","",VLOOKUP(AJ55,'【記載例】シフト記号表（勤務時間帯）'!$C$6:$K$35,9,FALSE))</f>
        <v/>
      </c>
      <c r="AK56" s="996" t="str">
        <f>IF(AK55="","",VLOOKUP(AK55,'【記載例】シフト記号表（勤務時間帯）'!$C$6:$K$35,9,FALSE))</f>
        <v/>
      </c>
      <c r="AL56" s="996" t="str">
        <f>IF(AL55="","",VLOOKUP(AL55,'【記載例】シフト記号表（勤務時間帯）'!$C$6:$K$35,9,FALSE))</f>
        <v/>
      </c>
      <c r="AM56" s="1003" t="str">
        <f>IF(AM55="","",VLOOKUP(AM55,'【記載例】シフト記号表（勤務時間帯）'!$C$6:$K$35,9,FALSE))</f>
        <v/>
      </c>
      <c r="AN56" s="989" t="str">
        <f>IF(AN55="","",VLOOKUP(AN55,'【記載例】シフト記号表（勤務時間帯）'!$C$6:$K$35,9,FALSE))</f>
        <v/>
      </c>
      <c r="AO56" s="996" t="str">
        <f>IF(AO55="","",VLOOKUP(AO55,'【記載例】シフト記号表（勤務時間帯）'!$C$6:$K$35,9,FALSE))</f>
        <v/>
      </c>
      <c r="AP56" s="996" t="str">
        <f>IF(AP55="","",VLOOKUP(AP55,'【記載例】シフト記号表（勤務時間帯）'!$C$6:$K$35,9,FALSE))</f>
        <v/>
      </c>
      <c r="AQ56" s="996" t="str">
        <f>IF(AQ55="","",VLOOKUP(AQ55,'【記載例】シフト記号表（勤務時間帯）'!$C$6:$K$35,9,FALSE))</f>
        <v/>
      </c>
      <c r="AR56" s="996" t="str">
        <f>IF(AR55="","",VLOOKUP(AR55,'【記載例】シフト記号表（勤務時間帯）'!$C$6:$K$35,9,FALSE))</f>
        <v/>
      </c>
      <c r="AS56" s="996" t="str">
        <f>IF(AS55="","",VLOOKUP(AS55,'【記載例】シフト記号表（勤務時間帯）'!$C$6:$K$35,9,FALSE))</f>
        <v/>
      </c>
      <c r="AT56" s="1003" t="str">
        <f>IF(AT55="","",VLOOKUP(AT55,'【記載例】シフト記号表（勤務時間帯）'!$C$6:$K$35,9,FALSE))</f>
        <v/>
      </c>
      <c r="AU56" s="989" t="str">
        <f>IF(AU55="","",VLOOKUP(AU55,'【記載例】シフト記号表（勤務時間帯）'!$C$6:$K$35,9,FALSE))</f>
        <v/>
      </c>
      <c r="AV56" s="996" t="str">
        <f>IF(AV55="","",VLOOKUP(AV55,'【記載例】シフト記号表（勤務時間帯）'!$C$6:$K$35,9,FALSE))</f>
        <v/>
      </c>
      <c r="AW56" s="996" t="str">
        <f>IF(AW55="","",VLOOKUP(AW55,'【記載例】シフト記号表（勤務時間帯）'!$C$6:$K$35,9,FALSE))</f>
        <v/>
      </c>
      <c r="AX56" s="1019">
        <f>IF($BB$3="４週",SUM(S56:AT56),IF($BB$3="暦月",SUM(S56:AW56),""))</f>
        <v>0</v>
      </c>
      <c r="AY56" s="1032"/>
      <c r="AZ56" s="1044">
        <f>IF($BB$3="４週",AX56/4,IF($BB$3="暦月",'【記載例】通所型サービス'!AX56/('【記載例】通所型サービス'!$BB$8/7),""))</f>
        <v>0</v>
      </c>
      <c r="BA56" s="1054"/>
      <c r="BB56" s="853"/>
      <c r="BC56" s="663"/>
      <c r="BD56" s="663"/>
      <c r="BE56" s="663"/>
      <c r="BF56" s="671"/>
    </row>
    <row r="57" spans="2:58" ht="20.25" customHeight="1">
      <c r="B57" s="910"/>
      <c r="C57" s="578"/>
      <c r="D57" s="597"/>
      <c r="E57" s="607"/>
      <c r="F57" s="610">
        <f>C55</f>
        <v>0</v>
      </c>
      <c r="G57" s="623"/>
      <c r="H57" s="634"/>
      <c r="I57" s="643"/>
      <c r="J57" s="643"/>
      <c r="K57" s="648"/>
      <c r="L57" s="657"/>
      <c r="M57" s="665"/>
      <c r="N57" s="665"/>
      <c r="O57" s="673"/>
      <c r="P57" s="961" t="s">
        <v>458</v>
      </c>
      <c r="Q57" s="970"/>
      <c r="R57" s="978"/>
      <c r="S57" s="990" t="str">
        <f>IF(S55="","",VLOOKUP(S55,'【記載例】シフト記号表（勤務時間帯）'!$C$6:$U$35,19,FALSE))</f>
        <v/>
      </c>
      <c r="T57" s="997" t="str">
        <f>IF(T55="","",VLOOKUP(T55,'【記載例】シフト記号表（勤務時間帯）'!$C$6:$U$35,19,FALSE))</f>
        <v/>
      </c>
      <c r="U57" s="997" t="str">
        <f>IF(U55="","",VLOOKUP(U55,'【記載例】シフト記号表（勤務時間帯）'!$C$6:$U$35,19,FALSE))</f>
        <v/>
      </c>
      <c r="V57" s="997" t="str">
        <f>IF(V55="","",VLOOKUP(V55,'【記載例】シフト記号表（勤務時間帯）'!$C$6:$U$35,19,FALSE))</f>
        <v/>
      </c>
      <c r="W57" s="997" t="str">
        <f>IF(W55="","",VLOOKUP(W55,'【記載例】シフト記号表（勤務時間帯）'!$C$6:$U$35,19,FALSE))</f>
        <v/>
      </c>
      <c r="X57" s="997" t="str">
        <f>IF(X55="","",VLOOKUP(X55,'【記載例】シフト記号表（勤務時間帯）'!$C$6:$U$35,19,FALSE))</f>
        <v/>
      </c>
      <c r="Y57" s="1004" t="str">
        <f>IF(Y55="","",VLOOKUP(Y55,'【記載例】シフト記号表（勤務時間帯）'!$C$6:$U$35,19,FALSE))</f>
        <v/>
      </c>
      <c r="Z57" s="990" t="str">
        <f>IF(Z55="","",VLOOKUP(Z55,'【記載例】シフト記号表（勤務時間帯）'!$C$6:$U$35,19,FALSE))</f>
        <v/>
      </c>
      <c r="AA57" s="997" t="str">
        <f>IF(AA55="","",VLOOKUP(AA55,'【記載例】シフト記号表（勤務時間帯）'!$C$6:$U$35,19,FALSE))</f>
        <v/>
      </c>
      <c r="AB57" s="997" t="str">
        <f>IF(AB55="","",VLOOKUP(AB55,'【記載例】シフト記号表（勤務時間帯）'!$C$6:$U$35,19,FALSE))</f>
        <v/>
      </c>
      <c r="AC57" s="997" t="str">
        <f>IF(AC55="","",VLOOKUP(AC55,'【記載例】シフト記号表（勤務時間帯）'!$C$6:$U$35,19,FALSE))</f>
        <v/>
      </c>
      <c r="AD57" s="997" t="str">
        <f>IF(AD55="","",VLOOKUP(AD55,'【記載例】シフト記号表（勤務時間帯）'!$C$6:$U$35,19,FALSE))</f>
        <v/>
      </c>
      <c r="AE57" s="997" t="str">
        <f>IF(AE55="","",VLOOKUP(AE55,'【記載例】シフト記号表（勤務時間帯）'!$C$6:$U$35,19,FALSE))</f>
        <v/>
      </c>
      <c r="AF57" s="1004" t="str">
        <f>IF(AF55="","",VLOOKUP(AF55,'【記載例】シフト記号表（勤務時間帯）'!$C$6:$U$35,19,FALSE))</f>
        <v/>
      </c>
      <c r="AG57" s="990" t="str">
        <f>IF(AG55="","",VLOOKUP(AG55,'【記載例】シフト記号表（勤務時間帯）'!$C$6:$U$35,19,FALSE))</f>
        <v/>
      </c>
      <c r="AH57" s="997" t="str">
        <f>IF(AH55="","",VLOOKUP(AH55,'【記載例】シフト記号表（勤務時間帯）'!$C$6:$U$35,19,FALSE))</f>
        <v/>
      </c>
      <c r="AI57" s="997" t="str">
        <f>IF(AI55="","",VLOOKUP(AI55,'【記載例】シフト記号表（勤務時間帯）'!$C$6:$U$35,19,FALSE))</f>
        <v/>
      </c>
      <c r="AJ57" s="997" t="str">
        <f>IF(AJ55="","",VLOOKUP(AJ55,'【記載例】シフト記号表（勤務時間帯）'!$C$6:$U$35,19,FALSE))</f>
        <v/>
      </c>
      <c r="AK57" s="997" t="str">
        <f>IF(AK55="","",VLOOKUP(AK55,'【記載例】シフト記号表（勤務時間帯）'!$C$6:$U$35,19,FALSE))</f>
        <v/>
      </c>
      <c r="AL57" s="997" t="str">
        <f>IF(AL55="","",VLOOKUP(AL55,'【記載例】シフト記号表（勤務時間帯）'!$C$6:$U$35,19,FALSE))</f>
        <v/>
      </c>
      <c r="AM57" s="1004" t="str">
        <f>IF(AM55="","",VLOOKUP(AM55,'【記載例】シフト記号表（勤務時間帯）'!$C$6:$U$35,19,FALSE))</f>
        <v/>
      </c>
      <c r="AN57" s="990" t="str">
        <f>IF(AN55="","",VLOOKUP(AN55,'【記載例】シフト記号表（勤務時間帯）'!$C$6:$U$35,19,FALSE))</f>
        <v/>
      </c>
      <c r="AO57" s="997" t="str">
        <f>IF(AO55="","",VLOOKUP(AO55,'【記載例】シフト記号表（勤務時間帯）'!$C$6:$U$35,19,FALSE))</f>
        <v/>
      </c>
      <c r="AP57" s="997" t="str">
        <f>IF(AP55="","",VLOOKUP(AP55,'【記載例】シフト記号表（勤務時間帯）'!$C$6:$U$35,19,FALSE))</f>
        <v/>
      </c>
      <c r="AQ57" s="997" t="str">
        <f>IF(AQ55="","",VLOOKUP(AQ55,'【記載例】シフト記号表（勤務時間帯）'!$C$6:$U$35,19,FALSE))</f>
        <v/>
      </c>
      <c r="AR57" s="997" t="str">
        <f>IF(AR55="","",VLOOKUP(AR55,'【記載例】シフト記号表（勤務時間帯）'!$C$6:$U$35,19,FALSE))</f>
        <v/>
      </c>
      <c r="AS57" s="997" t="str">
        <f>IF(AS55="","",VLOOKUP(AS55,'【記載例】シフト記号表（勤務時間帯）'!$C$6:$U$35,19,FALSE))</f>
        <v/>
      </c>
      <c r="AT57" s="1004" t="str">
        <f>IF(AT55="","",VLOOKUP(AT55,'【記載例】シフト記号表（勤務時間帯）'!$C$6:$U$35,19,FALSE))</f>
        <v/>
      </c>
      <c r="AU57" s="990" t="str">
        <f>IF(AU55="","",VLOOKUP(AU55,'【記載例】シフト記号表（勤務時間帯）'!$C$6:$U$35,19,FALSE))</f>
        <v/>
      </c>
      <c r="AV57" s="997" t="str">
        <f>IF(AV55="","",VLOOKUP(AV55,'【記載例】シフト記号表（勤務時間帯）'!$C$6:$U$35,19,FALSE))</f>
        <v/>
      </c>
      <c r="AW57" s="997" t="str">
        <f>IF(AW55="","",VLOOKUP(AW55,'【記載例】シフト記号表（勤務時間帯）'!$C$6:$U$35,19,FALSE))</f>
        <v/>
      </c>
      <c r="AX57" s="1020">
        <f>IF($BB$3="４週",SUM(S57:AT57),IF($BB$3="暦月",SUM(S57:AW57),""))</f>
        <v>0</v>
      </c>
      <c r="AY57" s="1033"/>
      <c r="AZ57" s="1045">
        <f>IF($BB$3="４週",AX57/4,IF($BB$3="暦月",'【記載例】通所型サービス'!AX57/('【記載例】通所型サービス'!$BB$8/7),""))</f>
        <v>0</v>
      </c>
      <c r="BA57" s="1055"/>
      <c r="BB57" s="854"/>
      <c r="BC57" s="665"/>
      <c r="BD57" s="665"/>
      <c r="BE57" s="665"/>
      <c r="BF57" s="673"/>
    </row>
    <row r="58" spans="2:58" ht="20.25" customHeight="1">
      <c r="B58" s="910">
        <f>B55+1</f>
        <v>13</v>
      </c>
      <c r="C58" s="576"/>
      <c r="D58" s="595"/>
      <c r="E58" s="605"/>
      <c r="F58" s="612"/>
      <c r="G58" s="612"/>
      <c r="H58" s="635"/>
      <c r="I58" s="643"/>
      <c r="J58" s="643"/>
      <c r="K58" s="648"/>
      <c r="L58" s="656"/>
      <c r="M58" s="664"/>
      <c r="N58" s="664"/>
      <c r="O58" s="672"/>
      <c r="P58" s="962" t="s">
        <v>260</v>
      </c>
      <c r="Q58" s="971"/>
      <c r="R58" s="979"/>
      <c r="S58" s="711"/>
      <c r="T58" s="726"/>
      <c r="U58" s="726"/>
      <c r="V58" s="726"/>
      <c r="W58" s="726"/>
      <c r="X58" s="726"/>
      <c r="Y58" s="741"/>
      <c r="Z58" s="711"/>
      <c r="AA58" s="726"/>
      <c r="AB58" s="726"/>
      <c r="AC58" s="726"/>
      <c r="AD58" s="726"/>
      <c r="AE58" s="726"/>
      <c r="AF58" s="741"/>
      <c r="AG58" s="711"/>
      <c r="AH58" s="726"/>
      <c r="AI58" s="726"/>
      <c r="AJ58" s="726"/>
      <c r="AK58" s="726"/>
      <c r="AL58" s="726"/>
      <c r="AM58" s="741"/>
      <c r="AN58" s="711"/>
      <c r="AO58" s="726"/>
      <c r="AP58" s="726"/>
      <c r="AQ58" s="726"/>
      <c r="AR58" s="726"/>
      <c r="AS58" s="726"/>
      <c r="AT58" s="741"/>
      <c r="AU58" s="711"/>
      <c r="AV58" s="726"/>
      <c r="AW58" s="726"/>
      <c r="AX58" s="1021"/>
      <c r="AY58" s="1034"/>
      <c r="AZ58" s="1046"/>
      <c r="BA58" s="1056"/>
      <c r="BB58" s="852"/>
      <c r="BC58" s="664"/>
      <c r="BD58" s="664"/>
      <c r="BE58" s="664"/>
      <c r="BF58" s="672"/>
    </row>
    <row r="59" spans="2:58" ht="20.25" customHeight="1">
      <c r="B59" s="910"/>
      <c r="C59" s="577"/>
      <c r="D59" s="596"/>
      <c r="E59" s="606"/>
      <c r="F59" s="610"/>
      <c r="G59" s="622"/>
      <c r="H59" s="634"/>
      <c r="I59" s="643"/>
      <c r="J59" s="643"/>
      <c r="K59" s="648"/>
      <c r="L59" s="655"/>
      <c r="M59" s="663"/>
      <c r="N59" s="663"/>
      <c r="O59" s="671"/>
      <c r="P59" s="960" t="s">
        <v>404</v>
      </c>
      <c r="Q59" s="969"/>
      <c r="R59" s="977"/>
      <c r="S59" s="989" t="str">
        <f>IF(S58="","",VLOOKUP(S58,'【記載例】シフト記号表（勤務時間帯）'!$C$6:$K$35,9,FALSE))</f>
        <v/>
      </c>
      <c r="T59" s="996" t="str">
        <f>IF(T58="","",VLOOKUP(T58,'【記載例】シフト記号表（勤務時間帯）'!$C$6:$K$35,9,FALSE))</f>
        <v/>
      </c>
      <c r="U59" s="996" t="str">
        <f>IF(U58="","",VLOOKUP(U58,'【記載例】シフト記号表（勤務時間帯）'!$C$6:$K$35,9,FALSE))</f>
        <v/>
      </c>
      <c r="V59" s="996" t="str">
        <f>IF(V58="","",VLOOKUP(V58,'【記載例】シフト記号表（勤務時間帯）'!$C$6:$K$35,9,FALSE))</f>
        <v/>
      </c>
      <c r="W59" s="996" t="str">
        <f>IF(W58="","",VLOOKUP(W58,'【記載例】シフト記号表（勤務時間帯）'!$C$6:$K$35,9,FALSE))</f>
        <v/>
      </c>
      <c r="X59" s="996" t="str">
        <f>IF(X58="","",VLOOKUP(X58,'【記載例】シフト記号表（勤務時間帯）'!$C$6:$K$35,9,FALSE))</f>
        <v/>
      </c>
      <c r="Y59" s="1003" t="str">
        <f>IF(Y58="","",VLOOKUP(Y58,'【記載例】シフト記号表（勤務時間帯）'!$C$6:$K$35,9,FALSE))</f>
        <v/>
      </c>
      <c r="Z59" s="989" t="str">
        <f>IF(Z58="","",VLOOKUP(Z58,'【記載例】シフト記号表（勤務時間帯）'!$C$6:$K$35,9,FALSE))</f>
        <v/>
      </c>
      <c r="AA59" s="996" t="str">
        <f>IF(AA58="","",VLOOKUP(AA58,'【記載例】シフト記号表（勤務時間帯）'!$C$6:$K$35,9,FALSE))</f>
        <v/>
      </c>
      <c r="AB59" s="996" t="str">
        <f>IF(AB58="","",VLOOKUP(AB58,'【記載例】シフト記号表（勤務時間帯）'!$C$6:$K$35,9,FALSE))</f>
        <v/>
      </c>
      <c r="AC59" s="996" t="str">
        <f>IF(AC58="","",VLOOKUP(AC58,'【記載例】シフト記号表（勤務時間帯）'!$C$6:$K$35,9,FALSE))</f>
        <v/>
      </c>
      <c r="AD59" s="996" t="str">
        <f>IF(AD58="","",VLOOKUP(AD58,'【記載例】シフト記号表（勤務時間帯）'!$C$6:$K$35,9,FALSE))</f>
        <v/>
      </c>
      <c r="AE59" s="996" t="str">
        <f>IF(AE58="","",VLOOKUP(AE58,'【記載例】シフト記号表（勤務時間帯）'!$C$6:$K$35,9,FALSE))</f>
        <v/>
      </c>
      <c r="AF59" s="1003" t="str">
        <f>IF(AF58="","",VLOOKUP(AF58,'【記載例】シフト記号表（勤務時間帯）'!$C$6:$K$35,9,FALSE))</f>
        <v/>
      </c>
      <c r="AG59" s="989" t="str">
        <f>IF(AG58="","",VLOOKUP(AG58,'【記載例】シフト記号表（勤務時間帯）'!$C$6:$K$35,9,FALSE))</f>
        <v/>
      </c>
      <c r="AH59" s="996" t="str">
        <f>IF(AH58="","",VLOOKUP(AH58,'【記載例】シフト記号表（勤務時間帯）'!$C$6:$K$35,9,FALSE))</f>
        <v/>
      </c>
      <c r="AI59" s="996" t="str">
        <f>IF(AI58="","",VLOOKUP(AI58,'【記載例】シフト記号表（勤務時間帯）'!$C$6:$K$35,9,FALSE))</f>
        <v/>
      </c>
      <c r="AJ59" s="996" t="str">
        <f>IF(AJ58="","",VLOOKUP(AJ58,'【記載例】シフト記号表（勤務時間帯）'!$C$6:$K$35,9,FALSE))</f>
        <v/>
      </c>
      <c r="AK59" s="996" t="str">
        <f>IF(AK58="","",VLOOKUP(AK58,'【記載例】シフト記号表（勤務時間帯）'!$C$6:$K$35,9,FALSE))</f>
        <v/>
      </c>
      <c r="AL59" s="996" t="str">
        <f>IF(AL58="","",VLOOKUP(AL58,'【記載例】シフト記号表（勤務時間帯）'!$C$6:$K$35,9,FALSE))</f>
        <v/>
      </c>
      <c r="AM59" s="1003" t="str">
        <f>IF(AM58="","",VLOOKUP(AM58,'【記載例】シフト記号表（勤務時間帯）'!$C$6:$K$35,9,FALSE))</f>
        <v/>
      </c>
      <c r="AN59" s="989" t="str">
        <f>IF(AN58="","",VLOOKUP(AN58,'【記載例】シフト記号表（勤務時間帯）'!$C$6:$K$35,9,FALSE))</f>
        <v/>
      </c>
      <c r="AO59" s="996" t="str">
        <f>IF(AO58="","",VLOOKUP(AO58,'【記載例】シフト記号表（勤務時間帯）'!$C$6:$K$35,9,FALSE))</f>
        <v/>
      </c>
      <c r="AP59" s="996" t="str">
        <f>IF(AP58="","",VLOOKUP(AP58,'【記載例】シフト記号表（勤務時間帯）'!$C$6:$K$35,9,FALSE))</f>
        <v/>
      </c>
      <c r="AQ59" s="996" t="str">
        <f>IF(AQ58="","",VLOOKUP(AQ58,'【記載例】シフト記号表（勤務時間帯）'!$C$6:$K$35,9,FALSE))</f>
        <v/>
      </c>
      <c r="AR59" s="996" t="str">
        <f>IF(AR58="","",VLOOKUP(AR58,'【記載例】シフト記号表（勤務時間帯）'!$C$6:$K$35,9,FALSE))</f>
        <v/>
      </c>
      <c r="AS59" s="996" t="str">
        <f>IF(AS58="","",VLOOKUP(AS58,'【記載例】シフト記号表（勤務時間帯）'!$C$6:$K$35,9,FALSE))</f>
        <v/>
      </c>
      <c r="AT59" s="1003" t="str">
        <f>IF(AT58="","",VLOOKUP(AT58,'【記載例】シフト記号表（勤務時間帯）'!$C$6:$K$35,9,FALSE))</f>
        <v/>
      </c>
      <c r="AU59" s="989" t="str">
        <f>IF(AU58="","",VLOOKUP(AU58,'【記載例】シフト記号表（勤務時間帯）'!$C$6:$K$35,9,FALSE))</f>
        <v/>
      </c>
      <c r="AV59" s="996" t="str">
        <f>IF(AV58="","",VLOOKUP(AV58,'【記載例】シフト記号表（勤務時間帯）'!$C$6:$K$35,9,FALSE))</f>
        <v/>
      </c>
      <c r="AW59" s="996" t="str">
        <f>IF(AW58="","",VLOOKUP(AW58,'【記載例】シフト記号表（勤務時間帯）'!$C$6:$K$35,9,FALSE))</f>
        <v/>
      </c>
      <c r="AX59" s="1019">
        <f>IF($BB$3="４週",SUM(S59:AT59),IF($BB$3="暦月",SUM(S59:AW59),""))</f>
        <v>0</v>
      </c>
      <c r="AY59" s="1032"/>
      <c r="AZ59" s="1044">
        <f>IF($BB$3="４週",AX59/4,IF($BB$3="暦月",'【記載例】通所型サービス'!AX59/('【記載例】通所型サービス'!$BB$8/7),""))</f>
        <v>0</v>
      </c>
      <c r="BA59" s="1054"/>
      <c r="BB59" s="853"/>
      <c r="BC59" s="663"/>
      <c r="BD59" s="663"/>
      <c r="BE59" s="663"/>
      <c r="BF59" s="671"/>
    </row>
    <row r="60" spans="2:58" ht="20.25" customHeight="1">
      <c r="B60" s="911"/>
      <c r="C60" s="578"/>
      <c r="D60" s="597"/>
      <c r="E60" s="607"/>
      <c r="F60" s="613">
        <f>C58</f>
        <v>0</v>
      </c>
      <c r="G60" s="624"/>
      <c r="H60" s="636"/>
      <c r="I60" s="644"/>
      <c r="J60" s="644"/>
      <c r="K60" s="649"/>
      <c r="L60" s="658"/>
      <c r="M60" s="666"/>
      <c r="N60" s="666"/>
      <c r="O60" s="674"/>
      <c r="P60" s="963" t="s">
        <v>458</v>
      </c>
      <c r="Q60" s="972"/>
      <c r="R60" s="980"/>
      <c r="S60" s="990" t="str">
        <f>IF(S58="","",VLOOKUP(S58,'【記載例】シフト記号表（勤務時間帯）'!$C$6:$U$35,19,FALSE))</f>
        <v/>
      </c>
      <c r="T60" s="997" t="str">
        <f>IF(T58="","",VLOOKUP(T58,'【記載例】シフト記号表（勤務時間帯）'!$C$6:$U$35,19,FALSE))</f>
        <v/>
      </c>
      <c r="U60" s="997" t="str">
        <f>IF(U58="","",VLOOKUP(U58,'【記載例】シフト記号表（勤務時間帯）'!$C$6:$U$35,19,FALSE))</f>
        <v/>
      </c>
      <c r="V60" s="997" t="str">
        <f>IF(V58="","",VLOOKUP(V58,'【記載例】シフト記号表（勤務時間帯）'!$C$6:$U$35,19,FALSE))</f>
        <v/>
      </c>
      <c r="W60" s="997" t="str">
        <f>IF(W58="","",VLOOKUP(W58,'【記載例】シフト記号表（勤務時間帯）'!$C$6:$U$35,19,FALSE))</f>
        <v/>
      </c>
      <c r="X60" s="997" t="str">
        <f>IF(X58="","",VLOOKUP(X58,'【記載例】シフト記号表（勤務時間帯）'!$C$6:$U$35,19,FALSE))</f>
        <v/>
      </c>
      <c r="Y60" s="1004" t="str">
        <f>IF(Y58="","",VLOOKUP(Y58,'【記載例】シフト記号表（勤務時間帯）'!$C$6:$U$35,19,FALSE))</f>
        <v/>
      </c>
      <c r="Z60" s="990" t="str">
        <f>IF(Z58="","",VLOOKUP(Z58,'【記載例】シフト記号表（勤務時間帯）'!$C$6:$U$35,19,FALSE))</f>
        <v/>
      </c>
      <c r="AA60" s="997" t="str">
        <f>IF(AA58="","",VLOOKUP(AA58,'【記載例】シフト記号表（勤務時間帯）'!$C$6:$U$35,19,FALSE))</f>
        <v/>
      </c>
      <c r="AB60" s="997" t="str">
        <f>IF(AB58="","",VLOOKUP(AB58,'【記載例】シフト記号表（勤務時間帯）'!$C$6:$U$35,19,FALSE))</f>
        <v/>
      </c>
      <c r="AC60" s="997" t="str">
        <f>IF(AC58="","",VLOOKUP(AC58,'【記載例】シフト記号表（勤務時間帯）'!$C$6:$U$35,19,FALSE))</f>
        <v/>
      </c>
      <c r="AD60" s="997" t="str">
        <f>IF(AD58="","",VLOOKUP(AD58,'【記載例】シフト記号表（勤務時間帯）'!$C$6:$U$35,19,FALSE))</f>
        <v/>
      </c>
      <c r="AE60" s="997" t="str">
        <f>IF(AE58="","",VLOOKUP(AE58,'【記載例】シフト記号表（勤務時間帯）'!$C$6:$U$35,19,FALSE))</f>
        <v/>
      </c>
      <c r="AF60" s="1004" t="str">
        <f>IF(AF58="","",VLOOKUP(AF58,'【記載例】シフト記号表（勤務時間帯）'!$C$6:$U$35,19,FALSE))</f>
        <v/>
      </c>
      <c r="AG60" s="990" t="str">
        <f>IF(AG58="","",VLOOKUP(AG58,'【記載例】シフト記号表（勤務時間帯）'!$C$6:$U$35,19,FALSE))</f>
        <v/>
      </c>
      <c r="AH60" s="997" t="str">
        <f>IF(AH58="","",VLOOKUP(AH58,'【記載例】シフト記号表（勤務時間帯）'!$C$6:$U$35,19,FALSE))</f>
        <v/>
      </c>
      <c r="AI60" s="997" t="str">
        <f>IF(AI58="","",VLOOKUP(AI58,'【記載例】シフト記号表（勤務時間帯）'!$C$6:$U$35,19,FALSE))</f>
        <v/>
      </c>
      <c r="AJ60" s="997" t="str">
        <f>IF(AJ58="","",VLOOKUP(AJ58,'【記載例】シフト記号表（勤務時間帯）'!$C$6:$U$35,19,FALSE))</f>
        <v/>
      </c>
      <c r="AK60" s="997" t="str">
        <f>IF(AK58="","",VLOOKUP(AK58,'【記載例】シフト記号表（勤務時間帯）'!$C$6:$U$35,19,FALSE))</f>
        <v/>
      </c>
      <c r="AL60" s="997" t="str">
        <f>IF(AL58="","",VLOOKUP(AL58,'【記載例】シフト記号表（勤務時間帯）'!$C$6:$U$35,19,FALSE))</f>
        <v/>
      </c>
      <c r="AM60" s="1004" t="str">
        <f>IF(AM58="","",VLOOKUP(AM58,'【記載例】シフト記号表（勤務時間帯）'!$C$6:$U$35,19,FALSE))</f>
        <v/>
      </c>
      <c r="AN60" s="990" t="str">
        <f>IF(AN58="","",VLOOKUP(AN58,'【記載例】シフト記号表（勤務時間帯）'!$C$6:$U$35,19,FALSE))</f>
        <v/>
      </c>
      <c r="AO60" s="997" t="str">
        <f>IF(AO58="","",VLOOKUP(AO58,'【記載例】シフト記号表（勤務時間帯）'!$C$6:$U$35,19,FALSE))</f>
        <v/>
      </c>
      <c r="AP60" s="997" t="str">
        <f>IF(AP58="","",VLOOKUP(AP58,'【記載例】シフト記号表（勤務時間帯）'!$C$6:$U$35,19,FALSE))</f>
        <v/>
      </c>
      <c r="AQ60" s="997" t="str">
        <f>IF(AQ58="","",VLOOKUP(AQ58,'【記載例】シフト記号表（勤務時間帯）'!$C$6:$U$35,19,FALSE))</f>
        <v/>
      </c>
      <c r="AR60" s="997" t="str">
        <f>IF(AR58="","",VLOOKUP(AR58,'【記載例】シフト記号表（勤務時間帯）'!$C$6:$U$35,19,FALSE))</f>
        <v/>
      </c>
      <c r="AS60" s="997" t="str">
        <f>IF(AS58="","",VLOOKUP(AS58,'【記載例】シフト記号表（勤務時間帯）'!$C$6:$U$35,19,FALSE))</f>
        <v/>
      </c>
      <c r="AT60" s="1004" t="str">
        <f>IF(AT58="","",VLOOKUP(AT58,'【記載例】シフト記号表（勤務時間帯）'!$C$6:$U$35,19,FALSE))</f>
        <v/>
      </c>
      <c r="AU60" s="990" t="str">
        <f>IF(AU58="","",VLOOKUP(AU58,'【記載例】シフト記号表（勤務時間帯）'!$C$6:$U$35,19,FALSE))</f>
        <v/>
      </c>
      <c r="AV60" s="997" t="str">
        <f>IF(AV58="","",VLOOKUP(AV58,'【記載例】シフト記号表（勤務時間帯）'!$C$6:$U$35,19,FALSE))</f>
        <v/>
      </c>
      <c r="AW60" s="997" t="str">
        <f>IF(AW58="","",VLOOKUP(AW58,'【記載例】シフト記号表（勤務時間帯）'!$C$6:$U$35,19,FALSE))</f>
        <v/>
      </c>
      <c r="AX60" s="1020">
        <f>IF($BB$3="４週",SUM(S60:AT60),IF($BB$3="暦月",SUM(S60:AW60),""))</f>
        <v>0</v>
      </c>
      <c r="AY60" s="1033"/>
      <c r="AZ60" s="1045">
        <f>IF($BB$3="４週",AX60/4,IF($BB$3="暦月",'【記載例】通所型サービス'!AX60/('【記載例】通所型サービス'!$BB$8/7),""))</f>
        <v>0</v>
      </c>
      <c r="BA60" s="1055"/>
      <c r="BB60" s="855"/>
      <c r="BC60" s="666"/>
      <c r="BD60" s="666"/>
      <c r="BE60" s="666"/>
      <c r="BF60" s="674"/>
    </row>
    <row r="61" spans="2:58" s="903" customFormat="1" ht="6" customHeight="1">
      <c r="B61" s="912"/>
      <c r="C61" s="921"/>
      <c r="D61" s="921"/>
      <c r="E61" s="921"/>
      <c r="F61" s="935"/>
      <c r="G61" s="935"/>
      <c r="H61" s="946"/>
      <c r="I61" s="946"/>
      <c r="J61" s="946"/>
      <c r="K61" s="946"/>
      <c r="L61" s="935"/>
      <c r="M61" s="935"/>
      <c r="N61" s="935"/>
      <c r="O61" s="935"/>
      <c r="P61" s="964"/>
      <c r="Q61" s="964"/>
      <c r="R61" s="964"/>
      <c r="S61" s="946"/>
      <c r="T61" s="946"/>
      <c r="U61" s="946"/>
      <c r="V61" s="946"/>
      <c r="W61" s="946"/>
      <c r="X61" s="946"/>
      <c r="Y61" s="946"/>
      <c r="Z61" s="946"/>
      <c r="AA61" s="946"/>
      <c r="AB61" s="946"/>
      <c r="AC61" s="946"/>
      <c r="AD61" s="946"/>
      <c r="AE61" s="946"/>
      <c r="AF61" s="946"/>
      <c r="AG61" s="946"/>
      <c r="AH61" s="946"/>
      <c r="AI61" s="946"/>
      <c r="AJ61" s="946"/>
      <c r="AK61" s="946"/>
      <c r="AL61" s="946"/>
      <c r="AM61" s="946"/>
      <c r="AN61" s="946"/>
      <c r="AO61" s="946"/>
      <c r="AP61" s="946"/>
      <c r="AQ61" s="946"/>
      <c r="AR61" s="946"/>
      <c r="AS61" s="946"/>
      <c r="AT61" s="946"/>
      <c r="AU61" s="946"/>
      <c r="AV61" s="946"/>
      <c r="AW61" s="946"/>
      <c r="AX61" s="1022"/>
      <c r="AY61" s="1022"/>
      <c r="AZ61" s="1022"/>
      <c r="BA61" s="1022"/>
      <c r="BB61" s="935"/>
      <c r="BC61" s="935"/>
      <c r="BD61" s="935"/>
      <c r="BE61" s="935"/>
      <c r="BF61" s="1079"/>
    </row>
    <row r="62" spans="2:58" ht="20.100000000000001" customHeight="1">
      <c r="B62" s="913"/>
      <c r="C62" s="922"/>
      <c r="D62" s="922"/>
      <c r="E62" s="922"/>
      <c r="F62" s="922"/>
      <c r="G62" s="939" t="s">
        <v>451</v>
      </c>
      <c r="H62" s="939"/>
      <c r="I62" s="939"/>
      <c r="J62" s="939"/>
      <c r="K62" s="939"/>
      <c r="L62" s="939"/>
      <c r="M62" s="939"/>
      <c r="N62" s="939"/>
      <c r="O62" s="939"/>
      <c r="P62" s="939"/>
      <c r="Q62" s="939"/>
      <c r="R62" s="981"/>
      <c r="S62" s="991">
        <f t="shared" ref="S62:AW62" si="1">IF(SUMIF($F$22:$F$60,"生活相談員",S22:S60)=0,"",SUMIF($F$22:$F$60,"生活相談員",S22:S60))</f>
        <v>7</v>
      </c>
      <c r="T62" s="998">
        <f t="shared" si="1"/>
        <v>7</v>
      </c>
      <c r="U62" s="998">
        <f t="shared" si="1"/>
        <v>7</v>
      </c>
      <c r="V62" s="998">
        <f t="shared" si="1"/>
        <v>7</v>
      </c>
      <c r="W62" s="998">
        <f t="shared" si="1"/>
        <v>7</v>
      </c>
      <c r="X62" s="998">
        <f t="shared" si="1"/>
        <v>7</v>
      </c>
      <c r="Y62" s="1005">
        <f t="shared" si="1"/>
        <v>7</v>
      </c>
      <c r="Z62" s="991">
        <f t="shared" si="1"/>
        <v>7</v>
      </c>
      <c r="AA62" s="998">
        <f t="shared" si="1"/>
        <v>7</v>
      </c>
      <c r="AB62" s="998">
        <f t="shared" si="1"/>
        <v>7</v>
      </c>
      <c r="AC62" s="998">
        <f t="shared" si="1"/>
        <v>7</v>
      </c>
      <c r="AD62" s="998">
        <f t="shared" si="1"/>
        <v>7</v>
      </c>
      <c r="AE62" s="998">
        <f t="shared" si="1"/>
        <v>7</v>
      </c>
      <c r="AF62" s="1005">
        <f t="shared" si="1"/>
        <v>7</v>
      </c>
      <c r="AG62" s="991">
        <f t="shared" si="1"/>
        <v>7</v>
      </c>
      <c r="AH62" s="998">
        <f t="shared" si="1"/>
        <v>7</v>
      </c>
      <c r="AI62" s="998">
        <f t="shared" si="1"/>
        <v>7</v>
      </c>
      <c r="AJ62" s="998">
        <f t="shared" si="1"/>
        <v>7</v>
      </c>
      <c r="AK62" s="998">
        <f t="shared" si="1"/>
        <v>7</v>
      </c>
      <c r="AL62" s="998">
        <f t="shared" si="1"/>
        <v>7</v>
      </c>
      <c r="AM62" s="1005">
        <f t="shared" si="1"/>
        <v>7</v>
      </c>
      <c r="AN62" s="991">
        <f t="shared" si="1"/>
        <v>7</v>
      </c>
      <c r="AO62" s="998">
        <f t="shared" si="1"/>
        <v>7</v>
      </c>
      <c r="AP62" s="998">
        <f t="shared" si="1"/>
        <v>7</v>
      </c>
      <c r="AQ62" s="998">
        <f t="shared" si="1"/>
        <v>7</v>
      </c>
      <c r="AR62" s="998">
        <f t="shared" si="1"/>
        <v>7</v>
      </c>
      <c r="AS62" s="998">
        <f t="shared" si="1"/>
        <v>7</v>
      </c>
      <c r="AT62" s="1005">
        <f t="shared" si="1"/>
        <v>7</v>
      </c>
      <c r="AU62" s="991" t="str">
        <f t="shared" si="1"/>
        <v/>
      </c>
      <c r="AV62" s="998" t="str">
        <f t="shared" si="1"/>
        <v/>
      </c>
      <c r="AW62" s="1005" t="str">
        <f t="shared" si="1"/>
        <v/>
      </c>
      <c r="AX62" s="1023">
        <f>IF(SUMIF($F$22:$F$60,"生活相談員",AX22:AY60)=0,"",SUMIF($F$22:$F$60,"生活相談員",AX22:AY60))</f>
        <v>196</v>
      </c>
      <c r="AY62" s="1035"/>
      <c r="AZ62" s="1047">
        <f>IF(AX62="","",IF($BB$3="４週",AX62/4,IF($BB$3="暦月",AX62/('【記載例】通所型サービス'!$BB$8/7),"")))</f>
        <v>49</v>
      </c>
      <c r="BA62" s="1057"/>
      <c r="BB62" s="1064"/>
      <c r="BC62" s="1070"/>
      <c r="BD62" s="1070"/>
      <c r="BE62" s="1070"/>
      <c r="BF62" s="1080"/>
    </row>
    <row r="63" spans="2:58" ht="20.25" customHeight="1">
      <c r="B63" s="914"/>
      <c r="C63" s="923"/>
      <c r="D63" s="923"/>
      <c r="E63" s="923"/>
      <c r="F63" s="923"/>
      <c r="G63" s="940" t="s">
        <v>453</v>
      </c>
      <c r="H63" s="940"/>
      <c r="I63" s="940"/>
      <c r="J63" s="940"/>
      <c r="K63" s="940"/>
      <c r="L63" s="940"/>
      <c r="M63" s="940"/>
      <c r="N63" s="940"/>
      <c r="O63" s="940"/>
      <c r="P63" s="940"/>
      <c r="Q63" s="940"/>
      <c r="R63" s="982"/>
      <c r="S63" s="719">
        <f t="shared" ref="S63:AX63" si="2">IF(SUMIF($F$22:$F$60,"介護職員",S22:S60)=0,"",SUMIF($F$22:$F$60,"介護職員",S22:S60))</f>
        <v>14</v>
      </c>
      <c r="T63" s="734">
        <f t="shared" si="2"/>
        <v>14</v>
      </c>
      <c r="U63" s="734">
        <f t="shared" si="2"/>
        <v>14</v>
      </c>
      <c r="V63" s="734">
        <f t="shared" si="2"/>
        <v>14</v>
      </c>
      <c r="W63" s="734">
        <f t="shared" si="2"/>
        <v>14</v>
      </c>
      <c r="X63" s="734">
        <f t="shared" si="2"/>
        <v>14</v>
      </c>
      <c r="Y63" s="749">
        <f t="shared" si="2"/>
        <v>14</v>
      </c>
      <c r="Z63" s="719">
        <f t="shared" si="2"/>
        <v>14</v>
      </c>
      <c r="AA63" s="734">
        <f t="shared" si="2"/>
        <v>14</v>
      </c>
      <c r="AB63" s="734">
        <f t="shared" si="2"/>
        <v>14</v>
      </c>
      <c r="AC63" s="734">
        <f t="shared" si="2"/>
        <v>14</v>
      </c>
      <c r="AD63" s="734">
        <f t="shared" si="2"/>
        <v>14</v>
      </c>
      <c r="AE63" s="734">
        <f t="shared" si="2"/>
        <v>14</v>
      </c>
      <c r="AF63" s="749">
        <f t="shared" si="2"/>
        <v>14</v>
      </c>
      <c r="AG63" s="719">
        <f t="shared" si="2"/>
        <v>14</v>
      </c>
      <c r="AH63" s="734">
        <f t="shared" si="2"/>
        <v>14</v>
      </c>
      <c r="AI63" s="734">
        <f t="shared" si="2"/>
        <v>14</v>
      </c>
      <c r="AJ63" s="734">
        <f t="shared" si="2"/>
        <v>14</v>
      </c>
      <c r="AK63" s="734">
        <f t="shared" si="2"/>
        <v>14</v>
      </c>
      <c r="AL63" s="734">
        <f t="shared" si="2"/>
        <v>14</v>
      </c>
      <c r="AM63" s="749">
        <f t="shared" si="2"/>
        <v>14</v>
      </c>
      <c r="AN63" s="719">
        <f t="shared" si="2"/>
        <v>14</v>
      </c>
      <c r="AO63" s="734">
        <f t="shared" si="2"/>
        <v>14</v>
      </c>
      <c r="AP63" s="734">
        <f t="shared" si="2"/>
        <v>14</v>
      </c>
      <c r="AQ63" s="734">
        <f t="shared" si="2"/>
        <v>14</v>
      </c>
      <c r="AR63" s="734">
        <f t="shared" si="2"/>
        <v>14</v>
      </c>
      <c r="AS63" s="734">
        <f t="shared" si="2"/>
        <v>14</v>
      </c>
      <c r="AT63" s="749">
        <f t="shared" si="2"/>
        <v>14</v>
      </c>
      <c r="AU63" s="719" t="str">
        <f t="shared" si="2"/>
        <v/>
      </c>
      <c r="AV63" s="734" t="str">
        <f t="shared" si="2"/>
        <v/>
      </c>
      <c r="AW63" s="749" t="str">
        <f t="shared" si="2"/>
        <v/>
      </c>
      <c r="AX63" s="1024">
        <f t="shared" si="2"/>
        <v>392</v>
      </c>
      <c r="AY63" s="1036"/>
      <c r="AZ63" s="1048">
        <f>IF(AX63="","",IF($BB$3="４週",AX63/4,IF($BB$3="暦月",AX63/('【記載例】通所型サービス'!$BB$8/7),"")))</f>
        <v>98</v>
      </c>
      <c r="BA63" s="1058"/>
      <c r="BB63" s="1065"/>
      <c r="BC63" s="1071"/>
      <c r="BD63" s="1071"/>
      <c r="BE63" s="1071"/>
      <c r="BF63" s="1081"/>
    </row>
    <row r="64" spans="2:58" ht="20.25" customHeight="1">
      <c r="B64" s="914"/>
      <c r="C64" s="923"/>
      <c r="D64" s="923"/>
      <c r="E64" s="923"/>
      <c r="F64" s="923"/>
      <c r="G64" s="940" t="s">
        <v>454</v>
      </c>
      <c r="H64" s="940"/>
      <c r="I64" s="940"/>
      <c r="J64" s="940"/>
      <c r="K64" s="940"/>
      <c r="L64" s="940"/>
      <c r="M64" s="940"/>
      <c r="N64" s="940"/>
      <c r="O64" s="940"/>
      <c r="P64" s="940"/>
      <c r="Q64" s="940"/>
      <c r="R64" s="982"/>
      <c r="S64" s="716">
        <v>20</v>
      </c>
      <c r="T64" s="731">
        <v>20</v>
      </c>
      <c r="U64" s="731">
        <v>20</v>
      </c>
      <c r="V64" s="731">
        <v>20</v>
      </c>
      <c r="W64" s="731">
        <v>20</v>
      </c>
      <c r="X64" s="731">
        <v>20</v>
      </c>
      <c r="Y64" s="746">
        <v>20</v>
      </c>
      <c r="Z64" s="716">
        <v>20</v>
      </c>
      <c r="AA64" s="731">
        <v>20</v>
      </c>
      <c r="AB64" s="731">
        <v>20</v>
      </c>
      <c r="AC64" s="731">
        <v>20</v>
      </c>
      <c r="AD64" s="731">
        <v>20</v>
      </c>
      <c r="AE64" s="731">
        <v>20</v>
      </c>
      <c r="AF64" s="746">
        <v>20</v>
      </c>
      <c r="AG64" s="716">
        <v>20</v>
      </c>
      <c r="AH64" s="731">
        <v>20</v>
      </c>
      <c r="AI64" s="731">
        <v>20</v>
      </c>
      <c r="AJ64" s="731">
        <v>20</v>
      </c>
      <c r="AK64" s="731">
        <v>20</v>
      </c>
      <c r="AL64" s="731">
        <v>20</v>
      </c>
      <c r="AM64" s="746">
        <v>20</v>
      </c>
      <c r="AN64" s="716">
        <v>20</v>
      </c>
      <c r="AO64" s="731">
        <v>20</v>
      </c>
      <c r="AP64" s="731">
        <v>20</v>
      </c>
      <c r="AQ64" s="731">
        <v>20</v>
      </c>
      <c r="AR64" s="731">
        <v>20</v>
      </c>
      <c r="AS64" s="731">
        <v>20</v>
      </c>
      <c r="AT64" s="746">
        <v>20</v>
      </c>
      <c r="AU64" s="716"/>
      <c r="AV64" s="731"/>
      <c r="AW64" s="746"/>
      <c r="AX64" s="1025"/>
      <c r="AY64" s="1037"/>
      <c r="AZ64" s="1037"/>
      <c r="BA64" s="1059"/>
      <c r="BB64" s="1065"/>
      <c r="BC64" s="1071"/>
      <c r="BD64" s="1071"/>
      <c r="BE64" s="1071"/>
      <c r="BF64" s="1081"/>
    </row>
    <row r="65" spans="1:73" ht="20.25" customHeight="1">
      <c r="B65" s="914"/>
      <c r="C65" s="923"/>
      <c r="D65" s="923"/>
      <c r="E65" s="923"/>
      <c r="F65" s="923"/>
      <c r="G65" s="940" t="s">
        <v>455</v>
      </c>
      <c r="H65" s="940"/>
      <c r="I65" s="940"/>
      <c r="J65" s="940"/>
      <c r="K65" s="940"/>
      <c r="L65" s="940"/>
      <c r="M65" s="940"/>
      <c r="N65" s="940"/>
      <c r="O65" s="940"/>
      <c r="P65" s="940"/>
      <c r="Q65" s="940"/>
      <c r="R65" s="982"/>
      <c r="S65" s="716">
        <v>7</v>
      </c>
      <c r="T65" s="731">
        <v>7</v>
      </c>
      <c r="U65" s="731">
        <v>7</v>
      </c>
      <c r="V65" s="731">
        <v>7</v>
      </c>
      <c r="W65" s="731">
        <v>7</v>
      </c>
      <c r="X65" s="731">
        <v>7</v>
      </c>
      <c r="Y65" s="746">
        <v>7</v>
      </c>
      <c r="Z65" s="716">
        <v>7</v>
      </c>
      <c r="AA65" s="731">
        <v>7</v>
      </c>
      <c r="AB65" s="731">
        <v>7</v>
      </c>
      <c r="AC65" s="731">
        <v>7</v>
      </c>
      <c r="AD65" s="731">
        <v>7</v>
      </c>
      <c r="AE65" s="731">
        <v>7</v>
      </c>
      <c r="AF65" s="746">
        <v>7</v>
      </c>
      <c r="AG65" s="716">
        <v>7</v>
      </c>
      <c r="AH65" s="731">
        <v>7</v>
      </c>
      <c r="AI65" s="731">
        <v>7</v>
      </c>
      <c r="AJ65" s="731">
        <v>7</v>
      </c>
      <c r="AK65" s="731">
        <v>7</v>
      </c>
      <c r="AL65" s="731">
        <v>7</v>
      </c>
      <c r="AM65" s="746">
        <v>7</v>
      </c>
      <c r="AN65" s="716">
        <v>7</v>
      </c>
      <c r="AO65" s="731">
        <v>7</v>
      </c>
      <c r="AP65" s="731">
        <v>7</v>
      </c>
      <c r="AQ65" s="731">
        <v>7</v>
      </c>
      <c r="AR65" s="731">
        <v>7</v>
      </c>
      <c r="AS65" s="731">
        <v>7</v>
      </c>
      <c r="AT65" s="746">
        <v>7</v>
      </c>
      <c r="AU65" s="716"/>
      <c r="AV65" s="731"/>
      <c r="AW65" s="746"/>
      <c r="AX65" s="1026"/>
      <c r="AY65" s="1038"/>
      <c r="AZ65" s="1038"/>
      <c r="BA65" s="1060"/>
      <c r="BB65" s="1065"/>
      <c r="BC65" s="1071"/>
      <c r="BD65" s="1071"/>
      <c r="BE65" s="1071"/>
      <c r="BF65" s="1081"/>
    </row>
    <row r="66" spans="1:73" ht="20.25" customHeight="1">
      <c r="B66" s="915"/>
      <c r="C66" s="924"/>
      <c r="D66" s="924"/>
      <c r="E66" s="924"/>
      <c r="F66" s="924"/>
      <c r="G66" s="941" t="s">
        <v>456</v>
      </c>
      <c r="H66" s="941"/>
      <c r="I66" s="941"/>
      <c r="J66" s="941"/>
      <c r="K66" s="941"/>
      <c r="L66" s="941"/>
      <c r="M66" s="941"/>
      <c r="N66" s="941"/>
      <c r="O66" s="941"/>
      <c r="P66" s="941"/>
      <c r="Q66" s="941"/>
      <c r="R66" s="983"/>
      <c r="S66" s="992">
        <f t="shared" ref="S66:AW66" si="3">IF(S65&lt;&gt;"",IF(S64&gt;15,((S64-15)/5+1)*S65,S65),"")</f>
        <v>14</v>
      </c>
      <c r="T66" s="999">
        <f t="shared" si="3"/>
        <v>14</v>
      </c>
      <c r="U66" s="999">
        <f t="shared" si="3"/>
        <v>14</v>
      </c>
      <c r="V66" s="999">
        <f t="shared" si="3"/>
        <v>14</v>
      </c>
      <c r="W66" s="999">
        <f t="shared" si="3"/>
        <v>14</v>
      </c>
      <c r="X66" s="999">
        <f t="shared" si="3"/>
        <v>14</v>
      </c>
      <c r="Y66" s="1006">
        <f t="shared" si="3"/>
        <v>14</v>
      </c>
      <c r="Z66" s="992">
        <f t="shared" si="3"/>
        <v>14</v>
      </c>
      <c r="AA66" s="999">
        <f t="shared" si="3"/>
        <v>14</v>
      </c>
      <c r="AB66" s="999">
        <f t="shared" si="3"/>
        <v>14</v>
      </c>
      <c r="AC66" s="999">
        <f t="shared" si="3"/>
        <v>14</v>
      </c>
      <c r="AD66" s="999">
        <f t="shared" si="3"/>
        <v>14</v>
      </c>
      <c r="AE66" s="999">
        <f t="shared" si="3"/>
        <v>14</v>
      </c>
      <c r="AF66" s="1006">
        <f t="shared" si="3"/>
        <v>14</v>
      </c>
      <c r="AG66" s="992">
        <f t="shared" si="3"/>
        <v>14</v>
      </c>
      <c r="AH66" s="999">
        <f t="shared" si="3"/>
        <v>14</v>
      </c>
      <c r="AI66" s="999">
        <f t="shared" si="3"/>
        <v>14</v>
      </c>
      <c r="AJ66" s="999">
        <f t="shared" si="3"/>
        <v>14</v>
      </c>
      <c r="AK66" s="999">
        <f t="shared" si="3"/>
        <v>14</v>
      </c>
      <c r="AL66" s="999">
        <f t="shared" si="3"/>
        <v>14</v>
      </c>
      <c r="AM66" s="1006">
        <f t="shared" si="3"/>
        <v>14</v>
      </c>
      <c r="AN66" s="992">
        <f t="shared" si="3"/>
        <v>14</v>
      </c>
      <c r="AO66" s="999">
        <f t="shared" si="3"/>
        <v>14</v>
      </c>
      <c r="AP66" s="999">
        <f t="shared" si="3"/>
        <v>14</v>
      </c>
      <c r="AQ66" s="999">
        <f t="shared" si="3"/>
        <v>14</v>
      </c>
      <c r="AR66" s="999">
        <f t="shared" si="3"/>
        <v>14</v>
      </c>
      <c r="AS66" s="999">
        <f t="shared" si="3"/>
        <v>14</v>
      </c>
      <c r="AT66" s="1006">
        <f t="shared" si="3"/>
        <v>14</v>
      </c>
      <c r="AU66" s="719" t="str">
        <f t="shared" si="3"/>
        <v/>
      </c>
      <c r="AV66" s="734" t="str">
        <f t="shared" si="3"/>
        <v/>
      </c>
      <c r="AW66" s="749" t="str">
        <f t="shared" si="3"/>
        <v/>
      </c>
      <c r="AX66" s="1026"/>
      <c r="AY66" s="1038"/>
      <c r="AZ66" s="1038"/>
      <c r="BA66" s="1060"/>
      <c r="BB66" s="1065"/>
      <c r="BC66" s="1071"/>
      <c r="BD66" s="1071"/>
      <c r="BE66" s="1071"/>
      <c r="BF66" s="1081"/>
    </row>
    <row r="67" spans="1:73" ht="18.75" customHeight="1">
      <c r="B67" s="916" t="s">
        <v>351</v>
      </c>
      <c r="C67" s="925"/>
      <c r="D67" s="925"/>
      <c r="E67" s="925"/>
      <c r="F67" s="925"/>
      <c r="G67" s="925"/>
      <c r="H67" s="925"/>
      <c r="I67" s="925"/>
      <c r="J67" s="925"/>
      <c r="K67" s="949"/>
      <c r="L67" s="951" t="s">
        <v>6</v>
      </c>
      <c r="M67" s="951"/>
      <c r="N67" s="951"/>
      <c r="O67" s="951"/>
      <c r="P67" s="951"/>
      <c r="Q67" s="951"/>
      <c r="R67" s="984"/>
      <c r="S67" s="718">
        <f t="shared" ref="S67:AW71" si="4">IF($L67="","",IF(COUNTIFS($F$22:$F$60,$L67,S$22:S$60,"&gt;0")=0,"",COUNTIFS($F$22:$F$60,$L67,S$22:S$60,"&gt;0")))</f>
        <v>1</v>
      </c>
      <c r="T67" s="733">
        <f t="shared" si="4"/>
        <v>1</v>
      </c>
      <c r="U67" s="733">
        <f t="shared" si="4"/>
        <v>1</v>
      </c>
      <c r="V67" s="733">
        <f t="shared" si="4"/>
        <v>1</v>
      </c>
      <c r="W67" s="733">
        <f t="shared" si="4"/>
        <v>1</v>
      </c>
      <c r="X67" s="733">
        <f t="shared" si="4"/>
        <v>1</v>
      </c>
      <c r="Y67" s="748">
        <f t="shared" si="4"/>
        <v>1</v>
      </c>
      <c r="Z67" s="754">
        <f t="shared" si="4"/>
        <v>1</v>
      </c>
      <c r="AA67" s="733">
        <f t="shared" si="4"/>
        <v>1</v>
      </c>
      <c r="AB67" s="733">
        <f t="shared" si="4"/>
        <v>1</v>
      </c>
      <c r="AC67" s="733">
        <f t="shared" si="4"/>
        <v>1</v>
      </c>
      <c r="AD67" s="733">
        <f t="shared" si="4"/>
        <v>1</v>
      </c>
      <c r="AE67" s="733">
        <f t="shared" si="4"/>
        <v>1</v>
      </c>
      <c r="AF67" s="748">
        <f t="shared" si="4"/>
        <v>1</v>
      </c>
      <c r="AG67" s="733">
        <f t="shared" si="4"/>
        <v>1</v>
      </c>
      <c r="AH67" s="733">
        <f t="shared" si="4"/>
        <v>1</v>
      </c>
      <c r="AI67" s="733">
        <f t="shared" si="4"/>
        <v>1</v>
      </c>
      <c r="AJ67" s="733">
        <f t="shared" si="4"/>
        <v>1</v>
      </c>
      <c r="AK67" s="733">
        <f t="shared" si="4"/>
        <v>1</v>
      </c>
      <c r="AL67" s="733">
        <f t="shared" si="4"/>
        <v>1</v>
      </c>
      <c r="AM67" s="748">
        <f t="shared" si="4"/>
        <v>1</v>
      </c>
      <c r="AN67" s="733">
        <f t="shared" si="4"/>
        <v>1</v>
      </c>
      <c r="AO67" s="733">
        <f t="shared" si="4"/>
        <v>1</v>
      </c>
      <c r="AP67" s="733">
        <f t="shared" si="4"/>
        <v>1</v>
      </c>
      <c r="AQ67" s="733">
        <f t="shared" si="4"/>
        <v>1</v>
      </c>
      <c r="AR67" s="733">
        <f t="shared" si="4"/>
        <v>1</v>
      </c>
      <c r="AS67" s="733">
        <f t="shared" si="4"/>
        <v>1</v>
      </c>
      <c r="AT67" s="748">
        <f t="shared" si="4"/>
        <v>1</v>
      </c>
      <c r="AU67" s="733" t="str">
        <f t="shared" si="4"/>
        <v/>
      </c>
      <c r="AV67" s="733" t="str">
        <f t="shared" si="4"/>
        <v/>
      </c>
      <c r="AW67" s="748" t="str">
        <f t="shared" si="4"/>
        <v/>
      </c>
      <c r="AX67" s="1026"/>
      <c r="AY67" s="1038"/>
      <c r="AZ67" s="1038"/>
      <c r="BA67" s="1060"/>
      <c r="BB67" s="1065"/>
      <c r="BC67" s="1071"/>
      <c r="BD67" s="1071"/>
      <c r="BE67" s="1071"/>
      <c r="BF67" s="1081"/>
    </row>
    <row r="68" spans="1:73" ht="18.75" customHeight="1">
      <c r="B68" s="916"/>
      <c r="C68" s="925"/>
      <c r="D68" s="925"/>
      <c r="E68" s="925"/>
      <c r="F68" s="925"/>
      <c r="G68" s="925"/>
      <c r="H68" s="925"/>
      <c r="I68" s="925"/>
      <c r="J68" s="925"/>
      <c r="K68" s="949"/>
      <c r="L68" s="952" t="s">
        <v>444</v>
      </c>
      <c r="M68" s="952"/>
      <c r="N68" s="952"/>
      <c r="O68" s="952"/>
      <c r="P68" s="952"/>
      <c r="Q68" s="952"/>
      <c r="R68" s="985"/>
      <c r="S68" s="719">
        <f t="shared" si="4"/>
        <v>1</v>
      </c>
      <c r="T68" s="734">
        <f t="shared" si="4"/>
        <v>1</v>
      </c>
      <c r="U68" s="734">
        <f t="shared" si="4"/>
        <v>1</v>
      </c>
      <c r="V68" s="734">
        <f t="shared" si="4"/>
        <v>1</v>
      </c>
      <c r="W68" s="734">
        <f t="shared" si="4"/>
        <v>1</v>
      </c>
      <c r="X68" s="734">
        <f t="shared" si="4"/>
        <v>1</v>
      </c>
      <c r="Y68" s="749">
        <f t="shared" si="4"/>
        <v>1</v>
      </c>
      <c r="Z68" s="755">
        <f t="shared" si="4"/>
        <v>1</v>
      </c>
      <c r="AA68" s="734">
        <f t="shared" si="4"/>
        <v>1</v>
      </c>
      <c r="AB68" s="734">
        <f t="shared" si="4"/>
        <v>1</v>
      </c>
      <c r="AC68" s="734">
        <f t="shared" si="4"/>
        <v>1</v>
      </c>
      <c r="AD68" s="734">
        <f t="shared" si="4"/>
        <v>1</v>
      </c>
      <c r="AE68" s="734">
        <f t="shared" si="4"/>
        <v>1</v>
      </c>
      <c r="AF68" s="749">
        <f t="shared" si="4"/>
        <v>1</v>
      </c>
      <c r="AG68" s="734">
        <f t="shared" si="4"/>
        <v>1</v>
      </c>
      <c r="AH68" s="734">
        <f t="shared" si="4"/>
        <v>1</v>
      </c>
      <c r="AI68" s="734">
        <f t="shared" si="4"/>
        <v>1</v>
      </c>
      <c r="AJ68" s="734">
        <f t="shared" si="4"/>
        <v>1</v>
      </c>
      <c r="AK68" s="734">
        <f t="shared" si="4"/>
        <v>1</v>
      </c>
      <c r="AL68" s="734">
        <f t="shared" si="4"/>
        <v>1</v>
      </c>
      <c r="AM68" s="749">
        <f t="shared" si="4"/>
        <v>1</v>
      </c>
      <c r="AN68" s="734">
        <f t="shared" si="4"/>
        <v>1</v>
      </c>
      <c r="AO68" s="734">
        <f t="shared" si="4"/>
        <v>1</v>
      </c>
      <c r="AP68" s="734">
        <f t="shared" si="4"/>
        <v>1</v>
      </c>
      <c r="AQ68" s="734">
        <f t="shared" si="4"/>
        <v>1</v>
      </c>
      <c r="AR68" s="734">
        <f t="shared" si="4"/>
        <v>1</v>
      </c>
      <c r="AS68" s="734">
        <f t="shared" si="4"/>
        <v>1</v>
      </c>
      <c r="AT68" s="749">
        <f t="shared" si="4"/>
        <v>1</v>
      </c>
      <c r="AU68" s="734" t="str">
        <f t="shared" si="4"/>
        <v/>
      </c>
      <c r="AV68" s="734" t="str">
        <f t="shared" si="4"/>
        <v/>
      </c>
      <c r="AW68" s="749" t="str">
        <f t="shared" si="4"/>
        <v/>
      </c>
      <c r="AX68" s="1026"/>
      <c r="AY68" s="1038"/>
      <c r="AZ68" s="1038"/>
      <c r="BA68" s="1060"/>
      <c r="BB68" s="1065"/>
      <c r="BC68" s="1071"/>
      <c r="BD68" s="1071"/>
      <c r="BE68" s="1071"/>
      <c r="BF68" s="1081"/>
    </row>
    <row r="69" spans="1:73" ht="18.75" customHeight="1">
      <c r="B69" s="916"/>
      <c r="C69" s="925"/>
      <c r="D69" s="925"/>
      <c r="E69" s="925"/>
      <c r="F69" s="925"/>
      <c r="G69" s="925"/>
      <c r="H69" s="925"/>
      <c r="I69" s="925"/>
      <c r="J69" s="925"/>
      <c r="K69" s="949"/>
      <c r="L69" s="952" t="s">
        <v>445</v>
      </c>
      <c r="M69" s="952"/>
      <c r="N69" s="952"/>
      <c r="O69" s="952"/>
      <c r="P69" s="952"/>
      <c r="Q69" s="952"/>
      <c r="R69" s="985"/>
      <c r="S69" s="719">
        <f t="shared" si="4"/>
        <v>2</v>
      </c>
      <c r="T69" s="734">
        <f t="shared" si="4"/>
        <v>2</v>
      </c>
      <c r="U69" s="734">
        <f t="shared" si="4"/>
        <v>2</v>
      </c>
      <c r="V69" s="734">
        <f t="shared" si="4"/>
        <v>2</v>
      </c>
      <c r="W69" s="734">
        <f t="shared" si="4"/>
        <v>2</v>
      </c>
      <c r="X69" s="734">
        <f t="shared" si="4"/>
        <v>2</v>
      </c>
      <c r="Y69" s="749">
        <f t="shared" si="4"/>
        <v>2</v>
      </c>
      <c r="Z69" s="755">
        <f t="shared" si="4"/>
        <v>2</v>
      </c>
      <c r="AA69" s="734">
        <f t="shared" si="4"/>
        <v>2</v>
      </c>
      <c r="AB69" s="734">
        <f t="shared" si="4"/>
        <v>2</v>
      </c>
      <c r="AC69" s="734">
        <f t="shared" si="4"/>
        <v>2</v>
      </c>
      <c r="AD69" s="734">
        <f t="shared" si="4"/>
        <v>2</v>
      </c>
      <c r="AE69" s="734">
        <f t="shared" si="4"/>
        <v>2</v>
      </c>
      <c r="AF69" s="749">
        <f t="shared" si="4"/>
        <v>2</v>
      </c>
      <c r="AG69" s="734">
        <f t="shared" si="4"/>
        <v>2</v>
      </c>
      <c r="AH69" s="734">
        <f t="shared" si="4"/>
        <v>2</v>
      </c>
      <c r="AI69" s="734">
        <f t="shared" si="4"/>
        <v>2</v>
      </c>
      <c r="AJ69" s="734">
        <f t="shared" si="4"/>
        <v>2</v>
      </c>
      <c r="AK69" s="734">
        <f t="shared" si="4"/>
        <v>2</v>
      </c>
      <c r="AL69" s="734">
        <f t="shared" si="4"/>
        <v>2</v>
      </c>
      <c r="AM69" s="749">
        <f t="shared" si="4"/>
        <v>2</v>
      </c>
      <c r="AN69" s="734">
        <f t="shared" si="4"/>
        <v>2</v>
      </c>
      <c r="AO69" s="734">
        <f t="shared" si="4"/>
        <v>2</v>
      </c>
      <c r="AP69" s="734">
        <f t="shared" si="4"/>
        <v>2</v>
      </c>
      <c r="AQ69" s="734">
        <f t="shared" si="4"/>
        <v>2</v>
      </c>
      <c r="AR69" s="734">
        <f t="shared" si="4"/>
        <v>2</v>
      </c>
      <c r="AS69" s="734">
        <f t="shared" si="4"/>
        <v>2</v>
      </c>
      <c r="AT69" s="749">
        <f t="shared" si="4"/>
        <v>2</v>
      </c>
      <c r="AU69" s="734" t="str">
        <f t="shared" si="4"/>
        <v/>
      </c>
      <c r="AV69" s="734" t="str">
        <f t="shared" si="4"/>
        <v/>
      </c>
      <c r="AW69" s="749" t="str">
        <f t="shared" si="4"/>
        <v/>
      </c>
      <c r="AX69" s="1026"/>
      <c r="AY69" s="1038"/>
      <c r="AZ69" s="1038"/>
      <c r="BA69" s="1060"/>
      <c r="BB69" s="1065"/>
      <c r="BC69" s="1071"/>
      <c r="BD69" s="1071"/>
      <c r="BE69" s="1071"/>
      <c r="BF69" s="1081"/>
    </row>
    <row r="70" spans="1:73" ht="18.75" customHeight="1">
      <c r="B70" s="916"/>
      <c r="C70" s="925"/>
      <c r="D70" s="925"/>
      <c r="E70" s="925"/>
      <c r="F70" s="925"/>
      <c r="G70" s="925"/>
      <c r="H70" s="925"/>
      <c r="I70" s="925"/>
      <c r="J70" s="925"/>
      <c r="K70" s="949"/>
      <c r="L70" s="952" t="s">
        <v>190</v>
      </c>
      <c r="M70" s="952"/>
      <c r="N70" s="952"/>
      <c r="O70" s="952"/>
      <c r="P70" s="952"/>
      <c r="Q70" s="952"/>
      <c r="R70" s="985"/>
      <c r="S70" s="719">
        <f t="shared" si="4"/>
        <v>1</v>
      </c>
      <c r="T70" s="734">
        <f t="shared" si="4"/>
        <v>1</v>
      </c>
      <c r="U70" s="734">
        <f t="shared" si="4"/>
        <v>1</v>
      </c>
      <c r="V70" s="734">
        <f t="shared" si="4"/>
        <v>1</v>
      </c>
      <c r="W70" s="734">
        <f t="shared" si="4"/>
        <v>1</v>
      </c>
      <c r="X70" s="734">
        <f t="shared" si="4"/>
        <v>1</v>
      </c>
      <c r="Y70" s="749">
        <f t="shared" si="4"/>
        <v>1</v>
      </c>
      <c r="Z70" s="755">
        <f t="shared" si="4"/>
        <v>1</v>
      </c>
      <c r="AA70" s="734">
        <f t="shared" si="4"/>
        <v>1</v>
      </c>
      <c r="AB70" s="734">
        <f t="shared" si="4"/>
        <v>1</v>
      </c>
      <c r="AC70" s="734">
        <f t="shared" si="4"/>
        <v>1</v>
      </c>
      <c r="AD70" s="734">
        <f t="shared" si="4"/>
        <v>1</v>
      </c>
      <c r="AE70" s="734">
        <f t="shared" si="4"/>
        <v>1</v>
      </c>
      <c r="AF70" s="749">
        <f t="shared" si="4"/>
        <v>1</v>
      </c>
      <c r="AG70" s="734">
        <f t="shared" si="4"/>
        <v>1</v>
      </c>
      <c r="AH70" s="734">
        <f t="shared" si="4"/>
        <v>1</v>
      </c>
      <c r="AI70" s="734">
        <f t="shared" si="4"/>
        <v>1</v>
      </c>
      <c r="AJ70" s="734">
        <f t="shared" si="4"/>
        <v>1</v>
      </c>
      <c r="AK70" s="734">
        <f t="shared" si="4"/>
        <v>1</v>
      </c>
      <c r="AL70" s="734">
        <f t="shared" si="4"/>
        <v>1</v>
      </c>
      <c r="AM70" s="749">
        <f t="shared" si="4"/>
        <v>1</v>
      </c>
      <c r="AN70" s="734">
        <f t="shared" si="4"/>
        <v>1</v>
      </c>
      <c r="AO70" s="734">
        <f t="shared" si="4"/>
        <v>1</v>
      </c>
      <c r="AP70" s="734">
        <f t="shared" si="4"/>
        <v>1</v>
      </c>
      <c r="AQ70" s="734">
        <f t="shared" si="4"/>
        <v>1</v>
      </c>
      <c r="AR70" s="734">
        <f t="shared" si="4"/>
        <v>1</v>
      </c>
      <c r="AS70" s="734">
        <f t="shared" si="4"/>
        <v>1</v>
      </c>
      <c r="AT70" s="749">
        <f t="shared" si="4"/>
        <v>1</v>
      </c>
      <c r="AU70" s="734" t="str">
        <f t="shared" si="4"/>
        <v/>
      </c>
      <c r="AV70" s="734" t="str">
        <f t="shared" si="4"/>
        <v/>
      </c>
      <c r="AW70" s="749" t="str">
        <f t="shared" si="4"/>
        <v/>
      </c>
      <c r="AX70" s="1026"/>
      <c r="AY70" s="1038"/>
      <c r="AZ70" s="1038"/>
      <c r="BA70" s="1060"/>
      <c r="BB70" s="1065"/>
      <c r="BC70" s="1071"/>
      <c r="BD70" s="1071"/>
      <c r="BE70" s="1071"/>
      <c r="BF70" s="1081"/>
    </row>
    <row r="71" spans="1:73" ht="18.75" customHeight="1">
      <c r="B71" s="917"/>
      <c r="C71" s="926"/>
      <c r="D71" s="926"/>
      <c r="E71" s="926"/>
      <c r="F71" s="926"/>
      <c r="G71" s="926"/>
      <c r="H71" s="926"/>
      <c r="I71" s="926"/>
      <c r="J71" s="926"/>
      <c r="K71" s="950"/>
      <c r="L71" s="661"/>
      <c r="M71" s="661"/>
      <c r="N71" s="661"/>
      <c r="O71" s="661"/>
      <c r="P71" s="661"/>
      <c r="Q71" s="661"/>
      <c r="R71" s="705"/>
      <c r="S71" s="720" t="str">
        <f t="shared" si="4"/>
        <v/>
      </c>
      <c r="T71" s="735" t="str">
        <f t="shared" si="4"/>
        <v/>
      </c>
      <c r="U71" s="735" t="str">
        <f t="shared" si="4"/>
        <v/>
      </c>
      <c r="V71" s="735" t="str">
        <f t="shared" si="4"/>
        <v/>
      </c>
      <c r="W71" s="735" t="str">
        <f t="shared" si="4"/>
        <v/>
      </c>
      <c r="X71" s="735" t="str">
        <f t="shared" si="4"/>
        <v/>
      </c>
      <c r="Y71" s="750" t="str">
        <f t="shared" si="4"/>
        <v/>
      </c>
      <c r="Z71" s="756" t="str">
        <f t="shared" si="4"/>
        <v/>
      </c>
      <c r="AA71" s="735" t="str">
        <f t="shared" si="4"/>
        <v/>
      </c>
      <c r="AB71" s="735" t="str">
        <f t="shared" si="4"/>
        <v/>
      </c>
      <c r="AC71" s="735" t="str">
        <f t="shared" si="4"/>
        <v/>
      </c>
      <c r="AD71" s="735" t="str">
        <f t="shared" si="4"/>
        <v/>
      </c>
      <c r="AE71" s="735" t="str">
        <f t="shared" si="4"/>
        <v/>
      </c>
      <c r="AF71" s="750" t="str">
        <f t="shared" si="4"/>
        <v/>
      </c>
      <c r="AG71" s="735" t="str">
        <f t="shared" si="4"/>
        <v/>
      </c>
      <c r="AH71" s="735" t="str">
        <f t="shared" si="4"/>
        <v/>
      </c>
      <c r="AI71" s="735" t="str">
        <f t="shared" si="4"/>
        <v/>
      </c>
      <c r="AJ71" s="735" t="str">
        <f t="shared" si="4"/>
        <v/>
      </c>
      <c r="AK71" s="735" t="str">
        <f t="shared" si="4"/>
        <v/>
      </c>
      <c r="AL71" s="735" t="str">
        <f t="shared" si="4"/>
        <v/>
      </c>
      <c r="AM71" s="750" t="str">
        <f t="shared" si="4"/>
        <v/>
      </c>
      <c r="AN71" s="735" t="str">
        <f t="shared" si="4"/>
        <v/>
      </c>
      <c r="AO71" s="735" t="str">
        <f t="shared" si="4"/>
        <v/>
      </c>
      <c r="AP71" s="735" t="str">
        <f t="shared" si="4"/>
        <v/>
      </c>
      <c r="AQ71" s="735" t="str">
        <f t="shared" si="4"/>
        <v/>
      </c>
      <c r="AR71" s="735" t="str">
        <f t="shared" si="4"/>
        <v/>
      </c>
      <c r="AS71" s="735" t="str">
        <f t="shared" si="4"/>
        <v/>
      </c>
      <c r="AT71" s="750" t="str">
        <f t="shared" si="4"/>
        <v/>
      </c>
      <c r="AU71" s="735" t="str">
        <f t="shared" si="4"/>
        <v/>
      </c>
      <c r="AV71" s="735" t="str">
        <f t="shared" si="4"/>
        <v/>
      </c>
      <c r="AW71" s="750" t="str">
        <f t="shared" si="4"/>
        <v/>
      </c>
      <c r="AX71" s="1027"/>
      <c r="AY71" s="1039"/>
      <c r="AZ71" s="1039"/>
      <c r="BA71" s="1061"/>
      <c r="BB71" s="1066"/>
      <c r="BC71" s="1072"/>
      <c r="BD71" s="1072"/>
      <c r="BE71" s="1072"/>
      <c r="BF71" s="1082"/>
    </row>
    <row r="72" spans="1:73" ht="13.5" customHeight="1">
      <c r="C72" s="927"/>
      <c r="D72" s="927"/>
      <c r="E72" s="927"/>
      <c r="F72" s="927"/>
      <c r="G72" s="942"/>
      <c r="H72" s="947"/>
      <c r="AF72" s="568"/>
    </row>
    <row r="73" spans="1:73" ht="11.45" customHeight="1">
      <c r="H73" s="948"/>
      <c r="I73" s="948"/>
      <c r="J73" s="948"/>
      <c r="K73" s="948"/>
      <c r="L73" s="948"/>
      <c r="M73" s="948"/>
      <c r="N73" s="948"/>
      <c r="O73" s="948"/>
      <c r="P73" s="948"/>
      <c r="Q73" s="948"/>
      <c r="R73" s="948"/>
      <c r="S73" s="948"/>
      <c r="T73" s="948"/>
      <c r="U73" s="948"/>
      <c r="V73" s="948"/>
      <c r="W73" s="948"/>
      <c r="X73" s="948"/>
      <c r="Y73" s="948"/>
      <c r="Z73" s="948"/>
      <c r="AA73" s="948"/>
      <c r="AB73" s="948"/>
      <c r="AC73" s="948"/>
      <c r="AD73" s="948"/>
      <c r="AE73" s="948"/>
      <c r="AF73" s="948"/>
      <c r="AG73" s="948"/>
      <c r="AH73" s="948"/>
      <c r="AI73" s="948"/>
      <c r="AJ73" s="948"/>
      <c r="AK73" s="948"/>
      <c r="AL73" s="948"/>
      <c r="AM73" s="948"/>
      <c r="AN73" s="948"/>
      <c r="AO73" s="948"/>
      <c r="AP73" s="948"/>
      <c r="AQ73" s="948"/>
      <c r="AR73" s="948"/>
      <c r="AS73" s="948"/>
      <c r="AT73" s="948"/>
      <c r="AU73" s="948"/>
      <c r="AV73" s="948"/>
      <c r="AW73" s="948"/>
      <c r="AX73" s="948"/>
      <c r="AY73" s="948"/>
      <c r="AZ73" s="948"/>
      <c r="BA73" s="948"/>
    </row>
    <row r="74" spans="1:73" ht="20.25" customHeight="1">
      <c r="A74" s="904"/>
      <c r="B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904"/>
      <c r="AK74" s="904"/>
      <c r="AL74" s="904"/>
      <c r="AM74" s="904"/>
      <c r="AN74" s="904"/>
      <c r="AO74" s="904"/>
      <c r="AP74" s="904"/>
      <c r="AQ74" s="904"/>
      <c r="AR74" s="904"/>
      <c r="AS74" s="904"/>
      <c r="AT74" s="904"/>
      <c r="AU74" s="904"/>
      <c r="AV74" s="904"/>
      <c r="BN74" s="1074"/>
      <c r="BO74" s="1083"/>
      <c r="BP74" s="1074"/>
      <c r="BQ74" s="1074"/>
      <c r="BR74" s="1074"/>
      <c r="BS74" s="1084"/>
      <c r="BT74" s="1085"/>
      <c r="BU74" s="1085"/>
    </row>
    <row r="75" spans="1:73" ht="20.25" customHeight="1">
      <c r="C75" s="928"/>
      <c r="D75" s="928"/>
      <c r="E75" s="928"/>
      <c r="F75" s="928"/>
      <c r="G75" s="928"/>
      <c r="H75" s="568"/>
      <c r="I75" s="568"/>
    </row>
    <row r="76" spans="1:73" ht="20.25" customHeight="1">
      <c r="C76" s="928"/>
      <c r="D76" s="928"/>
      <c r="E76" s="928"/>
      <c r="F76" s="928"/>
      <c r="G76" s="928"/>
      <c r="H76" s="568"/>
      <c r="I76" s="568"/>
    </row>
    <row r="77" spans="1:73" ht="20.25" customHeight="1">
      <c r="C77" s="568"/>
      <c r="D77" s="568"/>
      <c r="E77" s="568"/>
      <c r="F77" s="568"/>
      <c r="G77" s="568"/>
    </row>
    <row r="78" spans="1:73" ht="20.25" customHeight="1">
      <c r="C78" s="568"/>
      <c r="D78" s="568"/>
      <c r="E78" s="568"/>
      <c r="F78" s="568"/>
      <c r="G78" s="568"/>
    </row>
    <row r="79" spans="1:73" ht="20.25" customHeight="1">
      <c r="C79" s="568"/>
      <c r="D79" s="568"/>
      <c r="E79" s="568"/>
      <c r="F79" s="568"/>
      <c r="G79" s="568"/>
    </row>
    <row r="80" spans="1:73" ht="20.25" customHeight="1">
      <c r="C80" s="568"/>
      <c r="D80" s="568"/>
      <c r="E80" s="568"/>
      <c r="F80" s="568"/>
      <c r="G80" s="568"/>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31"/>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5" fitToWidth="1" fitToHeight="1" orientation="portrait"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4">
    <tabColor theme="8" tint="0.6"/>
    <pageSetUpPr fitToPage="1"/>
  </sheetPr>
  <dimension ref="B1:W42"/>
  <sheetViews>
    <sheetView zoomScale="75" zoomScaleNormal="75" workbookViewId="0">
      <selection sqref="A1:G1"/>
    </sheetView>
  </sheetViews>
  <sheetFormatPr defaultRowHeight="25.5"/>
  <cols>
    <col min="1" max="1" width="1.625" style="889" customWidth="1"/>
    <col min="2" max="2" width="5.625" style="890" customWidth="1"/>
    <col min="3" max="3" width="10.625" style="890" customWidth="1"/>
    <col min="4" max="4" width="3.375" style="890" bestFit="1" customWidth="1"/>
    <col min="5" max="5" width="15.625" style="889" customWidth="1"/>
    <col min="6" max="6" width="3.375" style="889" bestFit="1" customWidth="1"/>
    <col min="7" max="7" width="15.625" style="889" customWidth="1"/>
    <col min="8" max="8" width="3.375" style="889" bestFit="1" customWidth="1"/>
    <col min="9" max="9" width="15.625" style="890" customWidth="1"/>
    <col min="10" max="10" width="3.375" style="889" bestFit="1" customWidth="1"/>
    <col min="11" max="11" width="15.625" style="889" customWidth="1"/>
    <col min="12" max="12" width="3.375" style="889" customWidth="1"/>
    <col min="13" max="13" width="15.625" style="889" customWidth="1"/>
    <col min="14" max="14" width="3.375" style="889" customWidth="1"/>
    <col min="15" max="15" width="15.625" style="889" customWidth="1"/>
    <col min="16" max="16" width="3.375" style="889" customWidth="1"/>
    <col min="17" max="17" width="15.625" style="889" customWidth="1"/>
    <col min="18" max="18" width="3.375" style="889" customWidth="1"/>
    <col min="19" max="19" width="15.625" style="889" customWidth="1"/>
    <col min="20" max="20" width="3.375" style="889" customWidth="1"/>
    <col min="21" max="21" width="15.625" style="889" customWidth="1"/>
    <col min="22" max="22" width="3.375" style="889" customWidth="1"/>
    <col min="23" max="23" width="50.625" style="889" customWidth="1"/>
    <col min="24" max="16384" width="9" style="889" customWidth="1"/>
  </cols>
  <sheetData>
    <row r="1" spans="2:23">
      <c r="B1" s="891"/>
    </row>
    <row r="2" spans="2:23">
      <c r="B2" s="892" t="s">
        <v>473</v>
      </c>
      <c r="E2" s="897"/>
      <c r="I2" s="893"/>
    </row>
    <row r="3" spans="2:23">
      <c r="B3" s="893" t="s">
        <v>475</v>
      </c>
      <c r="E3" s="897" t="s">
        <v>490</v>
      </c>
      <c r="I3" s="893"/>
    </row>
    <row r="4" spans="2:23">
      <c r="B4" s="892"/>
      <c r="E4" s="898" t="s">
        <v>65</v>
      </c>
      <c r="F4" s="898"/>
      <c r="G4" s="898"/>
      <c r="H4" s="898"/>
      <c r="I4" s="898"/>
      <c r="J4" s="898"/>
      <c r="K4" s="898"/>
      <c r="M4" s="898" t="s">
        <v>432</v>
      </c>
      <c r="N4" s="898"/>
      <c r="O4" s="898"/>
      <c r="Q4" s="898" t="s">
        <v>436</v>
      </c>
      <c r="R4" s="898"/>
      <c r="S4" s="898"/>
      <c r="T4" s="898"/>
      <c r="U4" s="898"/>
      <c r="W4" s="898" t="s">
        <v>103</v>
      </c>
    </row>
    <row r="5" spans="2:23">
      <c r="B5" s="890" t="s">
        <v>119</v>
      </c>
      <c r="C5" s="890" t="s">
        <v>238</v>
      </c>
      <c r="E5" s="890" t="s">
        <v>461</v>
      </c>
      <c r="F5" s="890"/>
      <c r="G5" s="890" t="s">
        <v>492</v>
      </c>
      <c r="I5" s="890" t="s">
        <v>494</v>
      </c>
      <c r="K5" s="890" t="s">
        <v>65</v>
      </c>
      <c r="M5" s="890" t="s">
        <v>495</v>
      </c>
      <c r="O5" s="890" t="s">
        <v>496</v>
      </c>
      <c r="Q5" s="890" t="s">
        <v>495</v>
      </c>
      <c r="S5" s="890" t="s">
        <v>496</v>
      </c>
      <c r="U5" s="890" t="s">
        <v>65</v>
      </c>
      <c r="W5" s="898"/>
    </row>
    <row r="6" spans="2:23">
      <c r="B6" s="890">
        <v>1</v>
      </c>
      <c r="C6" s="894" t="s">
        <v>32</v>
      </c>
      <c r="D6" s="890" t="s">
        <v>429</v>
      </c>
      <c r="E6" s="899">
        <v>0.375</v>
      </c>
      <c r="F6" s="890" t="s">
        <v>232</v>
      </c>
      <c r="G6" s="899">
        <v>0.75</v>
      </c>
      <c r="H6" s="889" t="s">
        <v>493</v>
      </c>
      <c r="I6" s="899">
        <v>4.1666666666666664e-002</v>
      </c>
      <c r="J6" s="889" t="s">
        <v>426</v>
      </c>
      <c r="K6" s="898">
        <f t="shared" ref="K6:K25" si="0">(G6-E6-I6)*24</f>
        <v>8</v>
      </c>
      <c r="M6" s="899">
        <v>0.39583333333333331</v>
      </c>
      <c r="N6" s="890" t="s">
        <v>232</v>
      </c>
      <c r="O6" s="899">
        <v>0.6875</v>
      </c>
      <c r="Q6" s="901">
        <f t="shared" ref="Q6:Q25" si="1">IF(E6&lt;M6,M6,E6)</f>
        <v>0.39583333333333331</v>
      </c>
      <c r="R6" s="890" t="s">
        <v>232</v>
      </c>
      <c r="S6" s="901">
        <f t="shared" ref="S6:S25" si="2">IF(G6&gt;O6,O6,G6)</f>
        <v>0.6875</v>
      </c>
      <c r="U6" s="898">
        <f t="shared" ref="U6:U25" si="3">(S6-Q6)*24</f>
        <v>7</v>
      </c>
      <c r="W6" s="902"/>
    </row>
    <row r="7" spans="2:23">
      <c r="B7" s="890">
        <v>2</v>
      </c>
      <c r="C7" s="894" t="s">
        <v>13</v>
      </c>
      <c r="D7" s="890" t="s">
        <v>429</v>
      </c>
      <c r="E7" s="899"/>
      <c r="F7" s="890" t="s">
        <v>232</v>
      </c>
      <c r="G7" s="899"/>
      <c r="H7" s="889" t="s">
        <v>493</v>
      </c>
      <c r="I7" s="899">
        <v>0</v>
      </c>
      <c r="J7" s="889" t="s">
        <v>426</v>
      </c>
      <c r="K7" s="898">
        <f t="shared" si="0"/>
        <v>0</v>
      </c>
      <c r="M7" s="899"/>
      <c r="N7" s="890" t="s">
        <v>232</v>
      </c>
      <c r="O7" s="899"/>
      <c r="Q7" s="901">
        <f t="shared" si="1"/>
        <v>0</v>
      </c>
      <c r="R7" s="890" t="s">
        <v>232</v>
      </c>
      <c r="S7" s="901">
        <f t="shared" si="2"/>
        <v>0</v>
      </c>
      <c r="U7" s="898">
        <f t="shared" si="3"/>
        <v>0</v>
      </c>
      <c r="W7" s="902"/>
    </row>
    <row r="8" spans="2:23">
      <c r="B8" s="890">
        <v>3</v>
      </c>
      <c r="C8" s="894" t="s">
        <v>194</v>
      </c>
      <c r="D8" s="890" t="s">
        <v>429</v>
      </c>
      <c r="E8" s="899"/>
      <c r="F8" s="890" t="s">
        <v>232</v>
      </c>
      <c r="G8" s="899"/>
      <c r="H8" s="889" t="s">
        <v>493</v>
      </c>
      <c r="I8" s="899">
        <v>0</v>
      </c>
      <c r="J8" s="889" t="s">
        <v>426</v>
      </c>
      <c r="K8" s="898">
        <f t="shared" si="0"/>
        <v>0</v>
      </c>
      <c r="M8" s="899"/>
      <c r="N8" s="890" t="s">
        <v>232</v>
      </c>
      <c r="O8" s="899"/>
      <c r="Q8" s="901">
        <f t="shared" si="1"/>
        <v>0</v>
      </c>
      <c r="R8" s="890" t="s">
        <v>232</v>
      </c>
      <c r="S8" s="901">
        <f t="shared" si="2"/>
        <v>0</v>
      </c>
      <c r="U8" s="898">
        <f t="shared" si="3"/>
        <v>0</v>
      </c>
      <c r="W8" s="902"/>
    </row>
    <row r="9" spans="2:23">
      <c r="B9" s="890">
        <v>4</v>
      </c>
      <c r="C9" s="894" t="s">
        <v>476</v>
      </c>
      <c r="D9" s="890" t="s">
        <v>429</v>
      </c>
      <c r="E9" s="899"/>
      <c r="F9" s="890" t="s">
        <v>232</v>
      </c>
      <c r="G9" s="899"/>
      <c r="H9" s="889" t="s">
        <v>493</v>
      </c>
      <c r="I9" s="899">
        <v>0</v>
      </c>
      <c r="J9" s="889" t="s">
        <v>426</v>
      </c>
      <c r="K9" s="898">
        <f t="shared" si="0"/>
        <v>0</v>
      </c>
      <c r="M9" s="899"/>
      <c r="N9" s="890" t="s">
        <v>232</v>
      </c>
      <c r="O9" s="899"/>
      <c r="Q9" s="901">
        <f t="shared" si="1"/>
        <v>0</v>
      </c>
      <c r="R9" s="890" t="s">
        <v>232</v>
      </c>
      <c r="S9" s="901">
        <f t="shared" si="2"/>
        <v>0</v>
      </c>
      <c r="U9" s="898">
        <f t="shared" si="3"/>
        <v>0</v>
      </c>
      <c r="W9" s="902"/>
    </row>
    <row r="10" spans="2:23">
      <c r="B10" s="890">
        <v>5</v>
      </c>
      <c r="C10" s="894" t="s">
        <v>61</v>
      </c>
      <c r="D10" s="890" t="s">
        <v>429</v>
      </c>
      <c r="E10" s="899"/>
      <c r="F10" s="890" t="s">
        <v>232</v>
      </c>
      <c r="G10" s="899"/>
      <c r="H10" s="889" t="s">
        <v>493</v>
      </c>
      <c r="I10" s="899">
        <v>0</v>
      </c>
      <c r="J10" s="889" t="s">
        <v>426</v>
      </c>
      <c r="K10" s="898">
        <f t="shared" si="0"/>
        <v>0</v>
      </c>
      <c r="M10" s="899"/>
      <c r="N10" s="890" t="s">
        <v>232</v>
      </c>
      <c r="O10" s="899"/>
      <c r="Q10" s="901">
        <f t="shared" si="1"/>
        <v>0</v>
      </c>
      <c r="R10" s="890" t="s">
        <v>232</v>
      </c>
      <c r="S10" s="901">
        <f t="shared" si="2"/>
        <v>0</v>
      </c>
      <c r="U10" s="898">
        <f t="shared" si="3"/>
        <v>0</v>
      </c>
      <c r="W10" s="902"/>
    </row>
    <row r="11" spans="2:23">
      <c r="B11" s="890">
        <v>6</v>
      </c>
      <c r="C11" s="894" t="s">
        <v>293</v>
      </c>
      <c r="D11" s="890" t="s">
        <v>429</v>
      </c>
      <c r="E11" s="899"/>
      <c r="F11" s="890" t="s">
        <v>232</v>
      </c>
      <c r="G11" s="899"/>
      <c r="H11" s="889" t="s">
        <v>493</v>
      </c>
      <c r="I11" s="899">
        <v>0</v>
      </c>
      <c r="J11" s="889" t="s">
        <v>426</v>
      </c>
      <c r="K11" s="898">
        <f t="shared" si="0"/>
        <v>0</v>
      </c>
      <c r="M11" s="899"/>
      <c r="N11" s="890" t="s">
        <v>232</v>
      </c>
      <c r="O11" s="899"/>
      <c r="Q11" s="901">
        <f t="shared" si="1"/>
        <v>0</v>
      </c>
      <c r="R11" s="890" t="s">
        <v>232</v>
      </c>
      <c r="S11" s="901">
        <f t="shared" si="2"/>
        <v>0</v>
      </c>
      <c r="U11" s="898">
        <f t="shared" si="3"/>
        <v>0</v>
      </c>
      <c r="W11" s="902"/>
    </row>
    <row r="12" spans="2:23">
      <c r="B12" s="890">
        <v>7</v>
      </c>
      <c r="C12" s="894" t="s">
        <v>477</v>
      </c>
      <c r="D12" s="890" t="s">
        <v>429</v>
      </c>
      <c r="E12" s="899"/>
      <c r="F12" s="890" t="s">
        <v>232</v>
      </c>
      <c r="G12" s="899"/>
      <c r="H12" s="889" t="s">
        <v>493</v>
      </c>
      <c r="I12" s="899">
        <v>0</v>
      </c>
      <c r="J12" s="889" t="s">
        <v>426</v>
      </c>
      <c r="K12" s="898">
        <f t="shared" si="0"/>
        <v>0</v>
      </c>
      <c r="M12" s="899"/>
      <c r="N12" s="890" t="s">
        <v>232</v>
      </c>
      <c r="O12" s="899"/>
      <c r="Q12" s="901">
        <f t="shared" si="1"/>
        <v>0</v>
      </c>
      <c r="R12" s="890" t="s">
        <v>232</v>
      </c>
      <c r="S12" s="901">
        <f t="shared" si="2"/>
        <v>0</v>
      </c>
      <c r="U12" s="898">
        <f t="shared" si="3"/>
        <v>0</v>
      </c>
      <c r="W12" s="902"/>
    </row>
    <row r="13" spans="2:23">
      <c r="B13" s="890">
        <v>8</v>
      </c>
      <c r="C13" s="894" t="s">
        <v>110</v>
      </c>
      <c r="D13" s="890" t="s">
        <v>429</v>
      </c>
      <c r="E13" s="899"/>
      <c r="F13" s="890" t="s">
        <v>232</v>
      </c>
      <c r="G13" s="899"/>
      <c r="H13" s="889" t="s">
        <v>493</v>
      </c>
      <c r="I13" s="899">
        <v>0</v>
      </c>
      <c r="J13" s="889" t="s">
        <v>426</v>
      </c>
      <c r="K13" s="898">
        <f t="shared" si="0"/>
        <v>0</v>
      </c>
      <c r="M13" s="899"/>
      <c r="N13" s="890" t="s">
        <v>232</v>
      </c>
      <c r="O13" s="899"/>
      <c r="Q13" s="901">
        <f t="shared" si="1"/>
        <v>0</v>
      </c>
      <c r="R13" s="890" t="s">
        <v>232</v>
      </c>
      <c r="S13" s="901">
        <f t="shared" si="2"/>
        <v>0</v>
      </c>
      <c r="U13" s="898">
        <f t="shared" si="3"/>
        <v>0</v>
      </c>
      <c r="W13" s="902"/>
    </row>
    <row r="14" spans="2:23">
      <c r="B14" s="890">
        <v>9</v>
      </c>
      <c r="C14" s="894" t="s">
        <v>127</v>
      </c>
      <c r="D14" s="890" t="s">
        <v>429</v>
      </c>
      <c r="E14" s="899"/>
      <c r="F14" s="890" t="s">
        <v>232</v>
      </c>
      <c r="G14" s="899"/>
      <c r="H14" s="889" t="s">
        <v>493</v>
      </c>
      <c r="I14" s="899">
        <v>0</v>
      </c>
      <c r="J14" s="889" t="s">
        <v>426</v>
      </c>
      <c r="K14" s="898">
        <f t="shared" si="0"/>
        <v>0</v>
      </c>
      <c r="M14" s="899"/>
      <c r="N14" s="890" t="s">
        <v>232</v>
      </c>
      <c r="O14" s="899"/>
      <c r="Q14" s="901">
        <f t="shared" si="1"/>
        <v>0</v>
      </c>
      <c r="R14" s="890" t="s">
        <v>232</v>
      </c>
      <c r="S14" s="901">
        <f t="shared" si="2"/>
        <v>0</v>
      </c>
      <c r="U14" s="898">
        <f t="shared" si="3"/>
        <v>0</v>
      </c>
      <c r="W14" s="902"/>
    </row>
    <row r="15" spans="2:23">
      <c r="B15" s="890">
        <v>10</v>
      </c>
      <c r="C15" s="894" t="s">
        <v>379</v>
      </c>
      <c r="D15" s="890" t="s">
        <v>429</v>
      </c>
      <c r="E15" s="899"/>
      <c r="F15" s="890" t="s">
        <v>232</v>
      </c>
      <c r="G15" s="899"/>
      <c r="H15" s="889" t="s">
        <v>493</v>
      </c>
      <c r="I15" s="899">
        <v>0</v>
      </c>
      <c r="J15" s="889" t="s">
        <v>426</v>
      </c>
      <c r="K15" s="898">
        <f t="shared" si="0"/>
        <v>0</v>
      </c>
      <c r="M15" s="899"/>
      <c r="N15" s="890" t="s">
        <v>232</v>
      </c>
      <c r="O15" s="899"/>
      <c r="Q15" s="901">
        <f t="shared" si="1"/>
        <v>0</v>
      </c>
      <c r="R15" s="890" t="s">
        <v>232</v>
      </c>
      <c r="S15" s="901">
        <f t="shared" si="2"/>
        <v>0</v>
      </c>
      <c r="U15" s="898">
        <f t="shared" si="3"/>
        <v>0</v>
      </c>
      <c r="W15" s="902"/>
    </row>
    <row r="16" spans="2:23">
      <c r="B16" s="890">
        <v>11</v>
      </c>
      <c r="C16" s="894" t="s">
        <v>295</v>
      </c>
      <c r="D16" s="890" t="s">
        <v>429</v>
      </c>
      <c r="E16" s="899"/>
      <c r="F16" s="890" t="s">
        <v>232</v>
      </c>
      <c r="G16" s="899"/>
      <c r="H16" s="889" t="s">
        <v>493</v>
      </c>
      <c r="I16" s="899">
        <v>0</v>
      </c>
      <c r="J16" s="889" t="s">
        <v>426</v>
      </c>
      <c r="K16" s="898">
        <f t="shared" si="0"/>
        <v>0</v>
      </c>
      <c r="M16" s="899"/>
      <c r="N16" s="890" t="s">
        <v>232</v>
      </c>
      <c r="O16" s="899"/>
      <c r="Q16" s="901">
        <f t="shared" si="1"/>
        <v>0</v>
      </c>
      <c r="R16" s="890" t="s">
        <v>232</v>
      </c>
      <c r="S16" s="901">
        <f t="shared" si="2"/>
        <v>0</v>
      </c>
      <c r="U16" s="898">
        <f t="shared" si="3"/>
        <v>0</v>
      </c>
      <c r="W16" s="902"/>
    </row>
    <row r="17" spans="2:23">
      <c r="B17" s="890">
        <v>12</v>
      </c>
      <c r="C17" s="894" t="s">
        <v>197</v>
      </c>
      <c r="D17" s="890" t="s">
        <v>429</v>
      </c>
      <c r="E17" s="899"/>
      <c r="F17" s="890" t="s">
        <v>232</v>
      </c>
      <c r="G17" s="899"/>
      <c r="H17" s="889" t="s">
        <v>493</v>
      </c>
      <c r="I17" s="899">
        <v>0</v>
      </c>
      <c r="J17" s="889" t="s">
        <v>426</v>
      </c>
      <c r="K17" s="898">
        <f t="shared" si="0"/>
        <v>0</v>
      </c>
      <c r="M17" s="899"/>
      <c r="N17" s="890" t="s">
        <v>232</v>
      </c>
      <c r="O17" s="899"/>
      <c r="Q17" s="901">
        <f t="shared" si="1"/>
        <v>0</v>
      </c>
      <c r="R17" s="890" t="s">
        <v>232</v>
      </c>
      <c r="S17" s="901">
        <f t="shared" si="2"/>
        <v>0</v>
      </c>
      <c r="U17" s="898">
        <f t="shared" si="3"/>
        <v>0</v>
      </c>
      <c r="W17" s="902"/>
    </row>
    <row r="18" spans="2:23">
      <c r="B18" s="890">
        <v>13</v>
      </c>
      <c r="C18" s="894" t="s">
        <v>37</v>
      </c>
      <c r="D18" s="890" t="s">
        <v>429</v>
      </c>
      <c r="E18" s="899"/>
      <c r="F18" s="890" t="s">
        <v>232</v>
      </c>
      <c r="G18" s="899"/>
      <c r="H18" s="889" t="s">
        <v>493</v>
      </c>
      <c r="I18" s="899">
        <v>0</v>
      </c>
      <c r="J18" s="889" t="s">
        <v>426</v>
      </c>
      <c r="K18" s="898">
        <f t="shared" si="0"/>
        <v>0</v>
      </c>
      <c r="M18" s="899"/>
      <c r="N18" s="890" t="s">
        <v>232</v>
      </c>
      <c r="O18" s="899"/>
      <c r="Q18" s="901">
        <f t="shared" si="1"/>
        <v>0</v>
      </c>
      <c r="R18" s="890" t="s">
        <v>232</v>
      </c>
      <c r="S18" s="901">
        <f t="shared" si="2"/>
        <v>0</v>
      </c>
      <c r="U18" s="898">
        <f t="shared" si="3"/>
        <v>0</v>
      </c>
      <c r="W18" s="902"/>
    </row>
    <row r="19" spans="2:23">
      <c r="B19" s="890">
        <v>14</v>
      </c>
      <c r="C19" s="894" t="s">
        <v>286</v>
      </c>
      <c r="D19" s="890" t="s">
        <v>429</v>
      </c>
      <c r="E19" s="899"/>
      <c r="F19" s="890" t="s">
        <v>232</v>
      </c>
      <c r="G19" s="899"/>
      <c r="H19" s="889" t="s">
        <v>493</v>
      </c>
      <c r="I19" s="899">
        <v>0</v>
      </c>
      <c r="J19" s="889" t="s">
        <v>426</v>
      </c>
      <c r="K19" s="898">
        <f t="shared" si="0"/>
        <v>0</v>
      </c>
      <c r="M19" s="899"/>
      <c r="N19" s="890" t="s">
        <v>232</v>
      </c>
      <c r="O19" s="899"/>
      <c r="Q19" s="901">
        <f t="shared" si="1"/>
        <v>0</v>
      </c>
      <c r="R19" s="890" t="s">
        <v>232</v>
      </c>
      <c r="S19" s="901">
        <f t="shared" si="2"/>
        <v>0</v>
      </c>
      <c r="U19" s="898">
        <f t="shared" si="3"/>
        <v>0</v>
      </c>
      <c r="W19" s="902"/>
    </row>
    <row r="20" spans="2:23">
      <c r="B20" s="890">
        <v>15</v>
      </c>
      <c r="C20" s="894" t="s">
        <v>430</v>
      </c>
      <c r="D20" s="890" t="s">
        <v>429</v>
      </c>
      <c r="E20" s="899"/>
      <c r="F20" s="890" t="s">
        <v>232</v>
      </c>
      <c r="G20" s="899"/>
      <c r="H20" s="889" t="s">
        <v>493</v>
      </c>
      <c r="I20" s="899">
        <v>0</v>
      </c>
      <c r="J20" s="889" t="s">
        <v>426</v>
      </c>
      <c r="K20" s="898">
        <f t="shared" si="0"/>
        <v>0</v>
      </c>
      <c r="M20" s="899"/>
      <c r="N20" s="890" t="s">
        <v>232</v>
      </c>
      <c r="O20" s="899"/>
      <c r="Q20" s="901">
        <f t="shared" si="1"/>
        <v>0</v>
      </c>
      <c r="R20" s="890" t="s">
        <v>232</v>
      </c>
      <c r="S20" s="901">
        <f t="shared" si="2"/>
        <v>0</v>
      </c>
      <c r="U20" s="898">
        <f t="shared" si="3"/>
        <v>0</v>
      </c>
      <c r="W20" s="902"/>
    </row>
    <row r="21" spans="2:23">
      <c r="B21" s="890">
        <v>16</v>
      </c>
      <c r="C21" s="894" t="s">
        <v>272</v>
      </c>
      <c r="D21" s="890" t="s">
        <v>429</v>
      </c>
      <c r="E21" s="899"/>
      <c r="F21" s="890" t="s">
        <v>232</v>
      </c>
      <c r="G21" s="899"/>
      <c r="H21" s="889" t="s">
        <v>493</v>
      </c>
      <c r="I21" s="899">
        <v>0</v>
      </c>
      <c r="J21" s="889" t="s">
        <v>426</v>
      </c>
      <c r="K21" s="898">
        <f t="shared" si="0"/>
        <v>0</v>
      </c>
      <c r="M21" s="899"/>
      <c r="N21" s="890" t="s">
        <v>232</v>
      </c>
      <c r="O21" s="899"/>
      <c r="Q21" s="901">
        <f t="shared" si="1"/>
        <v>0</v>
      </c>
      <c r="R21" s="890" t="s">
        <v>232</v>
      </c>
      <c r="S21" s="901">
        <f t="shared" si="2"/>
        <v>0</v>
      </c>
      <c r="U21" s="898">
        <f t="shared" si="3"/>
        <v>0</v>
      </c>
      <c r="W21" s="902"/>
    </row>
    <row r="22" spans="2:23">
      <c r="B22" s="890">
        <v>17</v>
      </c>
      <c r="C22" s="894" t="s">
        <v>478</v>
      </c>
      <c r="D22" s="890" t="s">
        <v>429</v>
      </c>
      <c r="E22" s="899"/>
      <c r="F22" s="890" t="s">
        <v>232</v>
      </c>
      <c r="G22" s="899"/>
      <c r="H22" s="889" t="s">
        <v>493</v>
      </c>
      <c r="I22" s="899">
        <v>0</v>
      </c>
      <c r="J22" s="889" t="s">
        <v>426</v>
      </c>
      <c r="K22" s="898">
        <f t="shared" si="0"/>
        <v>0</v>
      </c>
      <c r="M22" s="899"/>
      <c r="N22" s="890" t="s">
        <v>232</v>
      </c>
      <c r="O22" s="899"/>
      <c r="Q22" s="901">
        <f t="shared" si="1"/>
        <v>0</v>
      </c>
      <c r="R22" s="890" t="s">
        <v>232</v>
      </c>
      <c r="S22" s="901">
        <f t="shared" si="2"/>
        <v>0</v>
      </c>
      <c r="U22" s="898">
        <f t="shared" si="3"/>
        <v>0</v>
      </c>
      <c r="W22" s="902"/>
    </row>
    <row r="23" spans="2:23">
      <c r="B23" s="890">
        <v>18</v>
      </c>
      <c r="C23" s="894" t="s">
        <v>362</v>
      </c>
      <c r="D23" s="890" t="s">
        <v>429</v>
      </c>
      <c r="E23" s="899"/>
      <c r="F23" s="890" t="s">
        <v>232</v>
      </c>
      <c r="G23" s="899"/>
      <c r="H23" s="889" t="s">
        <v>493</v>
      </c>
      <c r="I23" s="899">
        <v>0</v>
      </c>
      <c r="J23" s="889" t="s">
        <v>426</v>
      </c>
      <c r="K23" s="898">
        <f t="shared" si="0"/>
        <v>0</v>
      </c>
      <c r="M23" s="899"/>
      <c r="N23" s="890" t="s">
        <v>232</v>
      </c>
      <c r="O23" s="899"/>
      <c r="Q23" s="901">
        <f t="shared" si="1"/>
        <v>0</v>
      </c>
      <c r="R23" s="890" t="s">
        <v>232</v>
      </c>
      <c r="S23" s="901">
        <f t="shared" si="2"/>
        <v>0</v>
      </c>
      <c r="U23" s="898">
        <f t="shared" si="3"/>
        <v>0</v>
      </c>
      <c r="W23" s="902"/>
    </row>
    <row r="24" spans="2:23">
      <c r="B24" s="890">
        <v>19</v>
      </c>
      <c r="C24" s="894" t="s">
        <v>479</v>
      </c>
      <c r="D24" s="890" t="s">
        <v>429</v>
      </c>
      <c r="E24" s="899"/>
      <c r="F24" s="890" t="s">
        <v>232</v>
      </c>
      <c r="G24" s="899"/>
      <c r="H24" s="889" t="s">
        <v>493</v>
      </c>
      <c r="I24" s="899">
        <v>0</v>
      </c>
      <c r="J24" s="889" t="s">
        <v>426</v>
      </c>
      <c r="K24" s="898">
        <f t="shared" si="0"/>
        <v>0</v>
      </c>
      <c r="M24" s="899"/>
      <c r="N24" s="890" t="s">
        <v>232</v>
      </c>
      <c r="O24" s="899"/>
      <c r="Q24" s="901">
        <f t="shared" si="1"/>
        <v>0</v>
      </c>
      <c r="R24" s="890" t="s">
        <v>232</v>
      </c>
      <c r="S24" s="901">
        <f t="shared" si="2"/>
        <v>0</v>
      </c>
      <c r="U24" s="898">
        <f t="shared" si="3"/>
        <v>0</v>
      </c>
      <c r="W24" s="902"/>
    </row>
    <row r="25" spans="2:23">
      <c r="B25" s="890">
        <v>20</v>
      </c>
      <c r="C25" s="894" t="s">
        <v>79</v>
      </c>
      <c r="D25" s="890" t="s">
        <v>429</v>
      </c>
      <c r="E25" s="899"/>
      <c r="F25" s="890" t="s">
        <v>232</v>
      </c>
      <c r="G25" s="899"/>
      <c r="H25" s="889" t="s">
        <v>493</v>
      </c>
      <c r="I25" s="899">
        <v>0</v>
      </c>
      <c r="J25" s="889" t="s">
        <v>426</v>
      </c>
      <c r="K25" s="898">
        <f t="shared" si="0"/>
        <v>0</v>
      </c>
      <c r="M25" s="899"/>
      <c r="N25" s="890" t="s">
        <v>232</v>
      </c>
      <c r="O25" s="899"/>
      <c r="Q25" s="901">
        <f t="shared" si="1"/>
        <v>0</v>
      </c>
      <c r="R25" s="890" t="s">
        <v>232</v>
      </c>
      <c r="S25" s="901">
        <f t="shared" si="2"/>
        <v>0</v>
      </c>
      <c r="U25" s="898">
        <f t="shared" si="3"/>
        <v>0</v>
      </c>
      <c r="W25" s="902"/>
    </row>
    <row r="26" spans="2:23">
      <c r="B26" s="890">
        <v>21</v>
      </c>
      <c r="C26" s="894" t="s">
        <v>425</v>
      </c>
      <c r="D26" s="890" t="s">
        <v>429</v>
      </c>
      <c r="E26" s="900"/>
      <c r="F26" s="890" t="s">
        <v>232</v>
      </c>
      <c r="G26" s="900"/>
      <c r="H26" s="889" t="s">
        <v>493</v>
      </c>
      <c r="I26" s="900"/>
      <c r="J26" s="889" t="s">
        <v>426</v>
      </c>
      <c r="K26" s="894">
        <v>1</v>
      </c>
      <c r="M26" s="898"/>
      <c r="N26" s="890" t="s">
        <v>232</v>
      </c>
      <c r="O26" s="898"/>
      <c r="Q26" s="898"/>
      <c r="R26" s="890" t="s">
        <v>232</v>
      </c>
      <c r="S26" s="898"/>
      <c r="U26" s="894">
        <v>1</v>
      </c>
      <c r="W26" s="902"/>
    </row>
    <row r="27" spans="2:23">
      <c r="B27" s="890">
        <v>22</v>
      </c>
      <c r="C27" s="894" t="s">
        <v>480</v>
      </c>
      <c r="D27" s="890" t="s">
        <v>429</v>
      </c>
      <c r="E27" s="900"/>
      <c r="F27" s="890" t="s">
        <v>232</v>
      </c>
      <c r="G27" s="900"/>
      <c r="H27" s="889" t="s">
        <v>493</v>
      </c>
      <c r="I27" s="900"/>
      <c r="J27" s="889" t="s">
        <v>426</v>
      </c>
      <c r="K27" s="894">
        <v>2</v>
      </c>
      <c r="M27" s="898"/>
      <c r="N27" s="890" t="s">
        <v>232</v>
      </c>
      <c r="O27" s="898"/>
      <c r="Q27" s="898"/>
      <c r="R27" s="890" t="s">
        <v>232</v>
      </c>
      <c r="S27" s="898"/>
      <c r="U27" s="894">
        <v>2</v>
      </c>
      <c r="W27" s="902"/>
    </row>
    <row r="28" spans="2:23">
      <c r="B28" s="890">
        <v>23</v>
      </c>
      <c r="C28" s="894" t="s">
        <v>482</v>
      </c>
      <c r="D28" s="890" t="s">
        <v>429</v>
      </c>
      <c r="E28" s="900"/>
      <c r="F28" s="890" t="s">
        <v>232</v>
      </c>
      <c r="G28" s="900"/>
      <c r="H28" s="889" t="s">
        <v>493</v>
      </c>
      <c r="I28" s="900"/>
      <c r="J28" s="889" t="s">
        <v>426</v>
      </c>
      <c r="K28" s="894">
        <v>3</v>
      </c>
      <c r="M28" s="898"/>
      <c r="N28" s="890" t="s">
        <v>232</v>
      </c>
      <c r="O28" s="898"/>
      <c r="Q28" s="898"/>
      <c r="R28" s="890" t="s">
        <v>232</v>
      </c>
      <c r="S28" s="898"/>
      <c r="U28" s="894">
        <v>3</v>
      </c>
      <c r="W28" s="902"/>
    </row>
    <row r="29" spans="2:23">
      <c r="B29" s="890">
        <v>24</v>
      </c>
      <c r="C29" s="894" t="s">
        <v>66</v>
      </c>
      <c r="D29" s="890" t="s">
        <v>429</v>
      </c>
      <c r="E29" s="900"/>
      <c r="F29" s="890" t="s">
        <v>232</v>
      </c>
      <c r="G29" s="900"/>
      <c r="H29" s="889" t="s">
        <v>493</v>
      </c>
      <c r="I29" s="900"/>
      <c r="J29" s="889" t="s">
        <v>426</v>
      </c>
      <c r="K29" s="894">
        <v>4</v>
      </c>
      <c r="M29" s="898"/>
      <c r="N29" s="890" t="s">
        <v>232</v>
      </c>
      <c r="O29" s="898"/>
      <c r="Q29" s="898"/>
      <c r="R29" s="890" t="s">
        <v>232</v>
      </c>
      <c r="S29" s="898"/>
      <c r="U29" s="894">
        <v>4</v>
      </c>
      <c r="W29" s="902"/>
    </row>
    <row r="30" spans="2:23">
      <c r="B30" s="890">
        <v>25</v>
      </c>
      <c r="C30" s="894" t="s">
        <v>237</v>
      </c>
      <c r="D30" s="890" t="s">
        <v>429</v>
      </c>
      <c r="E30" s="900"/>
      <c r="F30" s="890" t="s">
        <v>232</v>
      </c>
      <c r="G30" s="900"/>
      <c r="H30" s="889" t="s">
        <v>493</v>
      </c>
      <c r="I30" s="900"/>
      <c r="J30" s="889" t="s">
        <v>426</v>
      </c>
      <c r="K30" s="894">
        <v>4</v>
      </c>
      <c r="M30" s="898"/>
      <c r="N30" s="890" t="s">
        <v>232</v>
      </c>
      <c r="O30" s="898"/>
      <c r="Q30" s="898"/>
      <c r="R30" s="890" t="s">
        <v>232</v>
      </c>
      <c r="S30" s="898"/>
      <c r="U30" s="894">
        <v>3</v>
      </c>
      <c r="W30" s="902"/>
    </row>
    <row r="31" spans="2:23">
      <c r="B31" s="890">
        <v>26</v>
      </c>
      <c r="C31" s="894" t="s">
        <v>314</v>
      </c>
      <c r="D31" s="890" t="s">
        <v>429</v>
      </c>
      <c r="E31" s="900"/>
      <c r="F31" s="890" t="s">
        <v>232</v>
      </c>
      <c r="G31" s="900"/>
      <c r="H31" s="889" t="s">
        <v>493</v>
      </c>
      <c r="I31" s="900"/>
      <c r="J31" s="889" t="s">
        <v>426</v>
      </c>
      <c r="K31" s="894">
        <v>5</v>
      </c>
      <c r="M31" s="898"/>
      <c r="N31" s="890" t="s">
        <v>232</v>
      </c>
      <c r="O31" s="898"/>
      <c r="Q31" s="898"/>
      <c r="R31" s="890" t="s">
        <v>232</v>
      </c>
      <c r="S31" s="898"/>
      <c r="U31" s="894">
        <v>5</v>
      </c>
      <c r="W31" s="902"/>
    </row>
    <row r="32" spans="2:23">
      <c r="B32" s="890">
        <v>27</v>
      </c>
      <c r="C32" s="894" t="s">
        <v>484</v>
      </c>
      <c r="D32" s="890" t="s">
        <v>429</v>
      </c>
      <c r="E32" s="900"/>
      <c r="F32" s="890" t="s">
        <v>232</v>
      </c>
      <c r="G32" s="900"/>
      <c r="H32" s="889" t="s">
        <v>493</v>
      </c>
      <c r="I32" s="900"/>
      <c r="J32" s="889" t="s">
        <v>426</v>
      </c>
      <c r="K32" s="894">
        <v>0</v>
      </c>
      <c r="M32" s="898"/>
      <c r="N32" s="890" t="s">
        <v>232</v>
      </c>
      <c r="O32" s="898"/>
      <c r="Q32" s="898"/>
      <c r="R32" s="890" t="s">
        <v>232</v>
      </c>
      <c r="S32" s="898"/>
      <c r="U32" s="894">
        <v>0</v>
      </c>
      <c r="W32" s="902" t="s">
        <v>337</v>
      </c>
    </row>
    <row r="33" spans="2:23">
      <c r="B33" s="890">
        <v>28</v>
      </c>
      <c r="C33" s="894" t="s">
        <v>485</v>
      </c>
      <c r="D33" s="890" t="s">
        <v>429</v>
      </c>
      <c r="E33" s="900"/>
      <c r="F33" s="890" t="s">
        <v>232</v>
      </c>
      <c r="G33" s="900"/>
      <c r="H33" s="889" t="s">
        <v>493</v>
      </c>
      <c r="I33" s="900"/>
      <c r="J33" s="889" t="s">
        <v>426</v>
      </c>
      <c r="K33" s="894"/>
      <c r="M33" s="898"/>
      <c r="N33" s="890" t="s">
        <v>232</v>
      </c>
      <c r="O33" s="898"/>
      <c r="Q33" s="898"/>
      <c r="R33" s="890" t="s">
        <v>232</v>
      </c>
      <c r="S33" s="898"/>
      <c r="U33" s="894"/>
      <c r="W33" s="902"/>
    </row>
    <row r="34" spans="2:23">
      <c r="B34" s="890">
        <v>29</v>
      </c>
      <c r="C34" s="894" t="s">
        <v>485</v>
      </c>
      <c r="D34" s="890" t="s">
        <v>429</v>
      </c>
      <c r="E34" s="900"/>
      <c r="F34" s="890" t="s">
        <v>232</v>
      </c>
      <c r="G34" s="900"/>
      <c r="H34" s="889" t="s">
        <v>493</v>
      </c>
      <c r="I34" s="900"/>
      <c r="J34" s="889" t="s">
        <v>426</v>
      </c>
      <c r="K34" s="894"/>
      <c r="M34" s="898"/>
      <c r="N34" s="890" t="s">
        <v>232</v>
      </c>
      <c r="O34" s="898"/>
      <c r="Q34" s="898"/>
      <c r="R34" s="890" t="s">
        <v>232</v>
      </c>
      <c r="S34" s="898"/>
      <c r="U34" s="894"/>
      <c r="W34" s="902"/>
    </row>
    <row r="35" spans="2:23">
      <c r="B35" s="890">
        <v>30</v>
      </c>
      <c r="C35" s="894" t="s">
        <v>485</v>
      </c>
      <c r="D35" s="890" t="s">
        <v>429</v>
      </c>
      <c r="E35" s="900"/>
      <c r="F35" s="890" t="s">
        <v>232</v>
      </c>
      <c r="G35" s="900"/>
      <c r="H35" s="889" t="s">
        <v>493</v>
      </c>
      <c r="I35" s="900"/>
      <c r="J35" s="889" t="s">
        <v>426</v>
      </c>
      <c r="K35" s="894"/>
      <c r="M35" s="898"/>
      <c r="N35" s="890" t="s">
        <v>232</v>
      </c>
      <c r="O35" s="898"/>
      <c r="Q35" s="898"/>
      <c r="R35" s="890" t="s">
        <v>232</v>
      </c>
      <c r="S35" s="898"/>
      <c r="U35" s="894"/>
      <c r="W35" s="902"/>
    </row>
    <row r="36" spans="2:23">
      <c r="C36" s="895"/>
    </row>
    <row r="37" spans="2:23">
      <c r="C37" s="896" t="s">
        <v>481</v>
      </c>
    </row>
    <row r="38" spans="2:23">
      <c r="C38" s="896" t="s">
        <v>486</v>
      </c>
    </row>
    <row r="39" spans="2:23">
      <c r="C39" s="896" t="s">
        <v>488</v>
      </c>
    </row>
    <row r="40" spans="2:23">
      <c r="C40" s="896" t="s">
        <v>489</v>
      </c>
    </row>
    <row r="41" spans="2:23">
      <c r="C41" s="892" t="s">
        <v>370</v>
      </c>
    </row>
    <row r="42" spans="2:23">
      <c r="C42" s="892" t="s">
        <v>298</v>
      </c>
    </row>
  </sheetData>
  <mergeCells count="4">
    <mergeCell ref="E4:K4"/>
    <mergeCell ref="M4:O4"/>
    <mergeCell ref="Q4:U4"/>
    <mergeCell ref="W4:W5"/>
  </mergeCells>
  <phoneticPr fontId="31"/>
  <pageMargins left="0.15748031496062992" right="0.15748031496062992" top="0.55118110236220474" bottom="0.35433070866141736" header="0.31496062992125984" footer="0.31496062992125984"/>
  <pageSetup paperSize="9" scale="45"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0">
    <tabColor theme="8" tint="0.6"/>
    <pageSetUpPr fitToPage="1"/>
  </sheetPr>
  <dimension ref="A1:L44"/>
  <sheetViews>
    <sheetView zoomScale="70" zoomScaleNormal="70" workbookViewId="0">
      <selection sqref="A1:G1"/>
    </sheetView>
  </sheetViews>
  <sheetFormatPr defaultRowHeight="25.5"/>
  <cols>
    <col min="1" max="1" width="1.75" style="1086" customWidth="1"/>
    <col min="2" max="2" width="9" style="1086" customWidth="1"/>
    <col min="3" max="12" width="40.625" style="1086" customWidth="1"/>
    <col min="13" max="16384" width="9" style="1086" customWidth="1"/>
  </cols>
  <sheetData>
    <row r="1" spans="1:12">
      <c r="A1" s="1087"/>
      <c r="B1" s="1088" t="s">
        <v>114</v>
      </c>
      <c r="C1" s="1088"/>
      <c r="D1" s="1088"/>
    </row>
    <row r="2" spans="1:12">
      <c r="A2" s="1087"/>
      <c r="B2" s="1088"/>
      <c r="C2" s="1088"/>
      <c r="D2" s="1088"/>
    </row>
    <row r="3" spans="1:12">
      <c r="A3" s="1087"/>
      <c r="B3" s="1089" t="s">
        <v>119</v>
      </c>
      <c r="C3" s="1089" t="s">
        <v>217</v>
      </c>
      <c r="D3" s="1088"/>
    </row>
    <row r="4" spans="1:12">
      <c r="A4" s="1087"/>
      <c r="B4" s="1090">
        <v>1</v>
      </c>
      <c r="C4" s="1095" t="s">
        <v>368</v>
      </c>
      <c r="D4" s="1088"/>
    </row>
    <row r="5" spans="1:12">
      <c r="A5" s="1087"/>
      <c r="B5" s="1090">
        <v>2</v>
      </c>
      <c r="C5" s="1095" t="s">
        <v>224</v>
      </c>
    </row>
    <row r="6" spans="1:12">
      <c r="A6" s="1087"/>
      <c r="B6" s="1090">
        <v>3</v>
      </c>
      <c r="C6" s="1095" t="s">
        <v>108</v>
      </c>
      <c r="D6" s="1088"/>
    </row>
    <row r="7" spans="1:12">
      <c r="A7" s="1087"/>
      <c r="B7" s="1090">
        <v>4</v>
      </c>
      <c r="C7" s="1095" t="s">
        <v>108</v>
      </c>
      <c r="D7" s="1088"/>
    </row>
    <row r="8" spans="1:12">
      <c r="A8" s="1087"/>
      <c r="B8" s="1090">
        <v>5</v>
      </c>
      <c r="C8" s="1095" t="s">
        <v>108</v>
      </c>
      <c r="D8" s="1088"/>
    </row>
    <row r="9" spans="1:12">
      <c r="A9" s="1087"/>
      <c r="B9" s="1088"/>
      <c r="C9" s="1088"/>
      <c r="D9" s="1088"/>
    </row>
    <row r="10" spans="1:12">
      <c r="A10" s="1087"/>
      <c r="B10" s="1088" t="s">
        <v>452</v>
      </c>
      <c r="C10" s="1088"/>
      <c r="D10" s="1088"/>
    </row>
    <row r="11" spans="1:12" ht="26.25">
      <c r="A11" s="1087"/>
      <c r="B11" s="1088"/>
      <c r="C11" s="1088"/>
      <c r="D11" s="1088"/>
    </row>
    <row r="12" spans="1:12" ht="26.25">
      <c r="A12" s="1087"/>
      <c r="B12" s="1091" t="s">
        <v>303</v>
      </c>
      <c r="C12" s="1096" t="s">
        <v>441</v>
      </c>
      <c r="D12" s="1100" t="s">
        <v>6</v>
      </c>
      <c r="E12" s="1100" t="s">
        <v>444</v>
      </c>
      <c r="F12" s="1100" t="s">
        <v>445</v>
      </c>
      <c r="G12" s="1105" t="s">
        <v>190</v>
      </c>
      <c r="H12" s="1108" t="s">
        <v>108</v>
      </c>
      <c r="I12" s="1108" t="s">
        <v>108</v>
      </c>
      <c r="J12" s="1108" t="s">
        <v>108</v>
      </c>
      <c r="K12" s="1108" t="s">
        <v>108</v>
      </c>
      <c r="L12" s="1113" t="s">
        <v>108</v>
      </c>
    </row>
    <row r="13" spans="1:12">
      <c r="A13" s="1087"/>
      <c r="B13" s="1092" t="s">
        <v>290</v>
      </c>
      <c r="C13" s="1097" t="s">
        <v>108</v>
      </c>
      <c r="D13" s="1101" t="s">
        <v>498</v>
      </c>
      <c r="E13" s="1101" t="s">
        <v>499</v>
      </c>
      <c r="F13" s="1101" t="s">
        <v>500</v>
      </c>
      <c r="G13" s="1106" t="s">
        <v>387</v>
      </c>
      <c r="H13" s="1109" t="s">
        <v>108</v>
      </c>
      <c r="I13" s="1109" t="s">
        <v>108</v>
      </c>
      <c r="J13" s="1109" t="s">
        <v>108</v>
      </c>
      <c r="K13" s="1109" t="s">
        <v>108</v>
      </c>
      <c r="L13" s="1114" t="s">
        <v>108</v>
      </c>
    </row>
    <row r="14" spans="1:12">
      <c r="B14" s="1093"/>
      <c r="C14" s="1098" t="s">
        <v>108</v>
      </c>
      <c r="D14" s="1102" t="s">
        <v>172</v>
      </c>
      <c r="E14" s="1102" t="s">
        <v>167</v>
      </c>
      <c r="F14" s="1102" t="s">
        <v>108</v>
      </c>
      <c r="G14" s="1107" t="s">
        <v>510</v>
      </c>
      <c r="H14" s="1110" t="s">
        <v>108</v>
      </c>
      <c r="I14" s="1110" t="s">
        <v>108</v>
      </c>
      <c r="J14" s="1110" t="s">
        <v>108</v>
      </c>
      <c r="K14" s="1110" t="s">
        <v>108</v>
      </c>
      <c r="L14" s="1115" t="s">
        <v>108</v>
      </c>
    </row>
    <row r="15" spans="1:12">
      <c r="B15" s="1093"/>
      <c r="C15" s="1098" t="s">
        <v>108</v>
      </c>
      <c r="D15" s="1102" t="s">
        <v>509</v>
      </c>
      <c r="E15" s="1103" t="s">
        <v>108</v>
      </c>
      <c r="F15" s="1103" t="s">
        <v>108</v>
      </c>
      <c r="G15" s="1107" t="s">
        <v>71</v>
      </c>
      <c r="H15" s="1111" t="s">
        <v>108</v>
      </c>
      <c r="I15" s="1111" t="s">
        <v>108</v>
      </c>
      <c r="J15" s="1111" t="s">
        <v>108</v>
      </c>
      <c r="K15" s="1111" t="s">
        <v>108</v>
      </c>
      <c r="L15" s="1116" t="s">
        <v>108</v>
      </c>
    </row>
    <row r="16" spans="1:12">
      <c r="B16" s="1093"/>
      <c r="C16" s="1098" t="s">
        <v>108</v>
      </c>
      <c r="D16" s="1103" t="s">
        <v>108</v>
      </c>
      <c r="E16" s="1103" t="s">
        <v>108</v>
      </c>
      <c r="F16" s="1103" t="s">
        <v>108</v>
      </c>
      <c r="G16" s="1107" t="s">
        <v>499</v>
      </c>
      <c r="H16" s="1111" t="s">
        <v>108</v>
      </c>
      <c r="I16" s="1111" t="s">
        <v>108</v>
      </c>
      <c r="J16" s="1111" t="s">
        <v>108</v>
      </c>
      <c r="K16" s="1111" t="s">
        <v>108</v>
      </c>
      <c r="L16" s="1116" t="s">
        <v>108</v>
      </c>
    </row>
    <row r="17" spans="2:12">
      <c r="B17" s="1093"/>
      <c r="C17" s="1098" t="s">
        <v>108</v>
      </c>
      <c r="D17" s="1103" t="s">
        <v>108</v>
      </c>
      <c r="E17" s="1103" t="s">
        <v>108</v>
      </c>
      <c r="F17" s="1103" t="s">
        <v>108</v>
      </c>
      <c r="G17" s="1107" t="s">
        <v>167</v>
      </c>
      <c r="H17" s="1111" t="s">
        <v>108</v>
      </c>
      <c r="I17" s="1111" t="s">
        <v>108</v>
      </c>
      <c r="J17" s="1111" t="s">
        <v>108</v>
      </c>
      <c r="K17" s="1111" t="s">
        <v>108</v>
      </c>
      <c r="L17" s="1116" t="s">
        <v>108</v>
      </c>
    </row>
    <row r="18" spans="2:12">
      <c r="B18" s="1093"/>
      <c r="C18" s="1098" t="s">
        <v>108</v>
      </c>
      <c r="D18" s="1103" t="s">
        <v>108</v>
      </c>
      <c r="E18" s="1103" t="s">
        <v>108</v>
      </c>
      <c r="F18" s="1103" t="s">
        <v>108</v>
      </c>
      <c r="G18" s="1107" t="s">
        <v>511</v>
      </c>
      <c r="H18" s="1111" t="s">
        <v>108</v>
      </c>
      <c r="I18" s="1111" t="s">
        <v>108</v>
      </c>
      <c r="J18" s="1111" t="s">
        <v>108</v>
      </c>
      <c r="K18" s="1111" t="s">
        <v>108</v>
      </c>
      <c r="L18" s="1116" t="s">
        <v>108</v>
      </c>
    </row>
    <row r="19" spans="2:12">
      <c r="B19" s="1093"/>
      <c r="C19" s="1098" t="s">
        <v>108</v>
      </c>
      <c r="D19" s="1103" t="s">
        <v>108</v>
      </c>
      <c r="E19" s="1103" t="s">
        <v>108</v>
      </c>
      <c r="F19" s="1103" t="s">
        <v>108</v>
      </c>
      <c r="G19" s="1107" t="s">
        <v>512</v>
      </c>
      <c r="H19" s="1111" t="s">
        <v>108</v>
      </c>
      <c r="I19" s="1111" t="s">
        <v>108</v>
      </c>
      <c r="J19" s="1111" t="s">
        <v>108</v>
      </c>
      <c r="K19" s="1111" t="s">
        <v>108</v>
      </c>
      <c r="L19" s="1116" t="s">
        <v>108</v>
      </c>
    </row>
    <row r="20" spans="2:12">
      <c r="B20" s="1093"/>
      <c r="C20" s="1098" t="s">
        <v>108</v>
      </c>
      <c r="D20" s="1103" t="s">
        <v>108</v>
      </c>
      <c r="E20" s="1103" t="s">
        <v>108</v>
      </c>
      <c r="F20" s="1103" t="s">
        <v>108</v>
      </c>
      <c r="G20" s="1107" t="s">
        <v>440</v>
      </c>
      <c r="H20" s="1111" t="s">
        <v>108</v>
      </c>
      <c r="I20" s="1111" t="s">
        <v>108</v>
      </c>
      <c r="J20" s="1111" t="s">
        <v>108</v>
      </c>
      <c r="K20" s="1111" t="s">
        <v>108</v>
      </c>
      <c r="L20" s="1116" t="s">
        <v>108</v>
      </c>
    </row>
    <row r="21" spans="2:12">
      <c r="B21" s="1093"/>
      <c r="C21" s="1098" t="s">
        <v>108</v>
      </c>
      <c r="D21" s="1103" t="s">
        <v>108</v>
      </c>
      <c r="E21" s="1103" t="s">
        <v>108</v>
      </c>
      <c r="F21" s="1103" t="s">
        <v>108</v>
      </c>
      <c r="G21" s="1107" t="s">
        <v>236</v>
      </c>
      <c r="H21" s="1111" t="s">
        <v>108</v>
      </c>
      <c r="I21" s="1111" t="s">
        <v>108</v>
      </c>
      <c r="J21" s="1111" t="s">
        <v>108</v>
      </c>
      <c r="K21" s="1111" t="s">
        <v>108</v>
      </c>
      <c r="L21" s="1116" t="s">
        <v>108</v>
      </c>
    </row>
    <row r="22" spans="2:12">
      <c r="B22" s="1093"/>
      <c r="C22" s="1098" t="s">
        <v>108</v>
      </c>
      <c r="D22" s="1103" t="s">
        <v>108</v>
      </c>
      <c r="E22" s="1103" t="s">
        <v>108</v>
      </c>
      <c r="F22" s="1103" t="s">
        <v>108</v>
      </c>
      <c r="G22" s="1103" t="s">
        <v>108</v>
      </c>
      <c r="H22" s="1111" t="s">
        <v>108</v>
      </c>
      <c r="I22" s="1111" t="s">
        <v>108</v>
      </c>
      <c r="J22" s="1111" t="s">
        <v>108</v>
      </c>
      <c r="K22" s="1111" t="s">
        <v>108</v>
      </c>
      <c r="L22" s="1116" t="s">
        <v>108</v>
      </c>
    </row>
    <row r="23" spans="2:12">
      <c r="B23" s="1093"/>
      <c r="C23" s="1098" t="s">
        <v>108</v>
      </c>
      <c r="D23" s="1103" t="s">
        <v>108</v>
      </c>
      <c r="E23" s="1103" t="s">
        <v>108</v>
      </c>
      <c r="F23" s="1103" t="s">
        <v>108</v>
      </c>
      <c r="G23" s="1103" t="s">
        <v>108</v>
      </c>
      <c r="H23" s="1111" t="s">
        <v>108</v>
      </c>
      <c r="I23" s="1111" t="s">
        <v>108</v>
      </c>
      <c r="J23" s="1111" t="s">
        <v>108</v>
      </c>
      <c r="K23" s="1111" t="s">
        <v>108</v>
      </c>
      <c r="L23" s="1116" t="s">
        <v>108</v>
      </c>
    </row>
    <row r="24" spans="2:12">
      <c r="B24" s="1093"/>
      <c r="C24" s="1098" t="s">
        <v>108</v>
      </c>
      <c r="D24" s="1103" t="s">
        <v>108</v>
      </c>
      <c r="E24" s="1103" t="s">
        <v>108</v>
      </c>
      <c r="F24" s="1103" t="s">
        <v>108</v>
      </c>
      <c r="G24" s="1103" t="s">
        <v>108</v>
      </c>
      <c r="H24" s="1111" t="s">
        <v>108</v>
      </c>
      <c r="I24" s="1111" t="s">
        <v>108</v>
      </c>
      <c r="J24" s="1111" t="s">
        <v>108</v>
      </c>
      <c r="K24" s="1111" t="s">
        <v>108</v>
      </c>
      <c r="L24" s="1116" t="s">
        <v>108</v>
      </c>
    </row>
    <row r="25" spans="2:12" ht="26.25">
      <c r="B25" s="1094"/>
      <c r="C25" s="1099" t="s">
        <v>108</v>
      </c>
      <c r="D25" s="1104" t="s">
        <v>108</v>
      </c>
      <c r="E25" s="1104" t="s">
        <v>108</v>
      </c>
      <c r="F25" s="1104" t="s">
        <v>108</v>
      </c>
      <c r="G25" s="1104" t="s">
        <v>108</v>
      </c>
      <c r="H25" s="1112" t="s">
        <v>108</v>
      </c>
      <c r="I25" s="1112" t="s">
        <v>108</v>
      </c>
      <c r="J25" s="1112" t="s">
        <v>108</v>
      </c>
      <c r="K25" s="1112" t="s">
        <v>108</v>
      </c>
      <c r="L25" s="1117" t="s">
        <v>108</v>
      </c>
    </row>
    <row r="28" spans="2:12">
      <c r="C28" s="1086" t="s">
        <v>57</v>
      </c>
    </row>
    <row r="29" spans="2:12">
      <c r="C29" s="1086" t="s">
        <v>503</v>
      </c>
    </row>
    <row r="30" spans="2:12">
      <c r="C30" s="1086" t="s">
        <v>409</v>
      </c>
    </row>
    <row r="31" spans="2:12">
      <c r="C31" s="1086" t="s">
        <v>504</v>
      </c>
    </row>
    <row r="32" spans="2:12">
      <c r="C32" s="1086" t="s">
        <v>199</v>
      </c>
    </row>
    <row r="33" spans="3:3">
      <c r="C33" s="1086" t="s">
        <v>154</v>
      </c>
    </row>
    <row r="34" spans="3:3">
      <c r="C34" s="1086" t="s">
        <v>76</v>
      </c>
    </row>
    <row r="35" spans="3:3">
      <c r="C35" s="1086" t="s">
        <v>383</v>
      </c>
    </row>
    <row r="36" spans="3:3">
      <c r="C36" s="1086" t="s">
        <v>505</v>
      </c>
    </row>
    <row r="37" spans="3:3">
      <c r="C37" s="1086" t="s">
        <v>506</v>
      </c>
    </row>
    <row r="39" spans="3:3">
      <c r="C39" s="1086" t="s">
        <v>507</v>
      </c>
    </row>
    <row r="40" spans="3:3">
      <c r="C40" s="1086" t="s">
        <v>406</v>
      </c>
    </row>
    <row r="41" spans="3:3">
      <c r="C41" s="1086" t="s">
        <v>508</v>
      </c>
    </row>
    <row r="42" spans="3:3">
      <c r="C42" s="1086" t="s">
        <v>214</v>
      </c>
    </row>
    <row r="43" spans="3:3">
      <c r="C43" s="1086" t="s">
        <v>449</v>
      </c>
    </row>
    <row r="44" spans="3:3">
      <c r="C44" s="1086" t="s">
        <v>132</v>
      </c>
    </row>
  </sheetData>
  <mergeCells count="1">
    <mergeCell ref="B13:B25"/>
  </mergeCells>
  <phoneticPr fontId="31"/>
  <pageMargins left="0.70866141732283472" right="0.70866141732283472" top="0.74803149606299213" bottom="0.74803149606299213" header="0.31496062992125984" footer="0.31496062992125984"/>
  <pageSetup paperSize="9" scale="27"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9" tint="0.8"/>
  </sheetPr>
  <dimension ref="A1:AH38"/>
  <sheetViews>
    <sheetView view="pageBreakPreview" zoomScaleSheetLayoutView="100" workbookViewId="0">
      <selection sqref="A1:G1"/>
    </sheetView>
  </sheetViews>
  <sheetFormatPr defaultRowHeight="16.5" customHeight="1"/>
  <cols>
    <col min="1" max="1" width="12.25" style="1118" customWidth="1"/>
    <col min="2" max="2" width="4.875" style="1118" customWidth="1"/>
    <col min="3" max="3" width="18.33203125" style="1118" customWidth="1"/>
    <col min="4" max="31" width="3.83203125" style="1118" customWidth="1"/>
    <col min="32" max="33" width="10.5" style="1118" customWidth="1"/>
    <col min="34" max="34" width="19.33203125" style="1118" customWidth="1"/>
    <col min="35" max="16384" width="9" style="1118" bestFit="1" customWidth="1"/>
  </cols>
  <sheetData>
    <row r="1" spans="1:34" ht="16.5" customHeight="1">
      <c r="A1" s="1119" t="s">
        <v>588</v>
      </c>
      <c r="X1" s="1120"/>
      <c r="Y1" s="1201" t="s">
        <v>109</v>
      </c>
      <c r="Z1" s="1201"/>
      <c r="AA1" s="1201"/>
      <c r="AB1" s="1201"/>
      <c r="AC1" s="1201"/>
      <c r="AD1" s="1201"/>
      <c r="AE1" s="1201"/>
      <c r="AF1" s="1201" t="s">
        <v>550</v>
      </c>
      <c r="AG1" s="1201"/>
      <c r="AH1" s="1201"/>
    </row>
    <row r="2" spans="1:34" ht="16.5" customHeight="1">
      <c r="A2" s="1119" t="s">
        <v>86</v>
      </c>
      <c r="B2" s="1119"/>
      <c r="C2" s="1119"/>
      <c r="D2" s="1119"/>
      <c r="E2" s="1119"/>
      <c r="F2" s="1119"/>
      <c r="G2" s="1119"/>
      <c r="H2" s="1119"/>
      <c r="I2" s="1119"/>
      <c r="J2" s="1119"/>
      <c r="K2" s="1119"/>
      <c r="L2" s="1119"/>
      <c r="M2" s="1119"/>
      <c r="N2" s="1119"/>
      <c r="O2" s="1119"/>
      <c r="P2" s="1119"/>
      <c r="Q2" s="1119"/>
      <c r="R2" s="1119"/>
      <c r="S2" s="1119"/>
      <c r="T2" s="1119"/>
      <c r="U2" s="269"/>
      <c r="V2" s="269"/>
      <c r="W2" s="269"/>
      <c r="X2" s="269"/>
      <c r="Y2" s="1201" t="s">
        <v>274</v>
      </c>
      <c r="Z2" s="1201"/>
      <c r="AA2" s="1201"/>
      <c r="AB2" s="1201"/>
      <c r="AC2" s="1201"/>
      <c r="AD2" s="1201"/>
      <c r="AE2" s="1201"/>
      <c r="AF2" s="1201"/>
      <c r="AG2" s="1201"/>
      <c r="AH2" s="1201"/>
    </row>
    <row r="3" spans="1:34" ht="16.5" customHeight="1">
      <c r="A3" s="1120"/>
      <c r="B3" s="1120"/>
      <c r="C3" s="1120"/>
      <c r="D3" s="1120"/>
      <c r="E3" s="1120"/>
      <c r="F3" s="1120"/>
      <c r="G3" s="1120"/>
      <c r="H3" s="1120"/>
      <c r="I3" s="1120"/>
      <c r="J3" s="1120"/>
      <c r="K3" s="1120"/>
      <c r="L3" s="1120"/>
      <c r="M3" s="1120"/>
      <c r="N3" s="1120"/>
      <c r="O3" s="1120"/>
      <c r="P3" s="1120"/>
      <c r="Q3" s="1120"/>
      <c r="R3" s="1120"/>
      <c r="S3" s="1120"/>
      <c r="T3" s="1120"/>
      <c r="U3" s="1120"/>
      <c r="V3" s="1120"/>
      <c r="W3" s="1120"/>
      <c r="X3" s="1120"/>
      <c r="Y3" s="1120"/>
      <c r="Z3" s="1120"/>
      <c r="AA3" s="1120"/>
      <c r="AB3" s="1120"/>
      <c r="AC3" s="1120"/>
      <c r="AD3" s="1120"/>
      <c r="AE3" s="1120"/>
      <c r="AF3" s="1120"/>
      <c r="AG3" s="1120"/>
      <c r="AH3" s="1120"/>
    </row>
    <row r="4" spans="1:34" ht="16.5" customHeight="1">
      <c r="A4" s="1121" t="s">
        <v>538</v>
      </c>
      <c r="B4" s="1134" t="s">
        <v>364</v>
      </c>
      <c r="C4" s="1147" t="s">
        <v>546</v>
      </c>
      <c r="D4" s="1159" t="s">
        <v>547</v>
      </c>
      <c r="E4" s="1159"/>
      <c r="F4" s="1159"/>
      <c r="G4" s="1159"/>
      <c r="H4" s="1159"/>
      <c r="I4" s="1159"/>
      <c r="J4" s="1159"/>
      <c r="K4" s="1159" t="s">
        <v>419</v>
      </c>
      <c r="L4" s="1159"/>
      <c r="M4" s="1159"/>
      <c r="N4" s="1159"/>
      <c r="O4" s="1159"/>
      <c r="P4" s="1159"/>
      <c r="Q4" s="1159"/>
      <c r="R4" s="1159" t="s">
        <v>548</v>
      </c>
      <c r="S4" s="1159"/>
      <c r="T4" s="1159"/>
      <c r="U4" s="1159"/>
      <c r="V4" s="1159"/>
      <c r="W4" s="1159"/>
      <c r="X4" s="1159"/>
      <c r="Y4" s="1159" t="s">
        <v>549</v>
      </c>
      <c r="Z4" s="1159"/>
      <c r="AA4" s="1159"/>
      <c r="AB4" s="1159"/>
      <c r="AC4" s="1159"/>
      <c r="AD4" s="1159"/>
      <c r="AE4" s="1204"/>
      <c r="AF4" s="1217" t="s">
        <v>551</v>
      </c>
      <c r="AG4" s="1230"/>
      <c r="AH4" s="1237" t="s">
        <v>558</v>
      </c>
    </row>
    <row r="5" spans="1:34" ht="16.5" customHeight="1">
      <c r="A5" s="1122"/>
      <c r="B5" s="1135"/>
      <c r="C5" s="1148"/>
      <c r="D5" s="1160">
        <v>1</v>
      </c>
      <c r="E5" s="1175">
        <v>2</v>
      </c>
      <c r="F5" s="1175">
        <v>3</v>
      </c>
      <c r="G5" s="1187">
        <v>4</v>
      </c>
      <c r="H5" s="1188">
        <v>5</v>
      </c>
      <c r="I5" s="1175">
        <v>6</v>
      </c>
      <c r="J5" s="1189">
        <v>7</v>
      </c>
      <c r="K5" s="1160">
        <v>8</v>
      </c>
      <c r="L5" s="1175">
        <v>9</v>
      </c>
      <c r="M5" s="1175">
        <v>10</v>
      </c>
      <c r="N5" s="1187">
        <v>11</v>
      </c>
      <c r="O5" s="1188">
        <v>12</v>
      </c>
      <c r="P5" s="1175">
        <v>13</v>
      </c>
      <c r="Q5" s="1189">
        <v>14</v>
      </c>
      <c r="R5" s="1160">
        <v>15</v>
      </c>
      <c r="S5" s="1175">
        <v>16</v>
      </c>
      <c r="T5" s="1175">
        <v>17</v>
      </c>
      <c r="U5" s="1187">
        <v>18</v>
      </c>
      <c r="V5" s="1188">
        <v>19</v>
      </c>
      <c r="W5" s="1175">
        <v>20</v>
      </c>
      <c r="X5" s="1189">
        <v>21</v>
      </c>
      <c r="Y5" s="1160">
        <v>22</v>
      </c>
      <c r="Z5" s="1175">
        <v>23</v>
      </c>
      <c r="AA5" s="1175">
        <v>24</v>
      </c>
      <c r="AB5" s="1187">
        <v>25</v>
      </c>
      <c r="AC5" s="1188">
        <v>26</v>
      </c>
      <c r="AD5" s="1175">
        <v>27</v>
      </c>
      <c r="AE5" s="1205">
        <v>28</v>
      </c>
      <c r="AF5" s="1218" t="s">
        <v>552</v>
      </c>
      <c r="AG5" s="1231" t="s">
        <v>557</v>
      </c>
      <c r="AH5" s="1238"/>
    </row>
    <row r="6" spans="1:34" ht="16.5" customHeight="1">
      <c r="A6" s="1123"/>
      <c r="B6" s="1136"/>
      <c r="C6" s="1149" t="s">
        <v>474</v>
      </c>
      <c r="D6" s="1161"/>
      <c r="E6" s="1176"/>
      <c r="F6" s="1176"/>
      <c r="G6" s="1176"/>
      <c r="H6" s="1176"/>
      <c r="I6" s="1176"/>
      <c r="J6" s="1190"/>
      <c r="K6" s="1161"/>
      <c r="L6" s="1176"/>
      <c r="M6" s="1176"/>
      <c r="N6" s="1176"/>
      <c r="O6" s="1176"/>
      <c r="P6" s="1176"/>
      <c r="Q6" s="1190"/>
      <c r="R6" s="1161"/>
      <c r="S6" s="1176"/>
      <c r="T6" s="1176"/>
      <c r="U6" s="1176"/>
      <c r="V6" s="1176"/>
      <c r="W6" s="1176"/>
      <c r="X6" s="1190"/>
      <c r="Y6" s="1161"/>
      <c r="Z6" s="1176"/>
      <c r="AA6" s="1176"/>
      <c r="AB6" s="1176"/>
      <c r="AC6" s="1176"/>
      <c r="AD6" s="1176"/>
      <c r="AE6" s="1190"/>
      <c r="AF6" s="1219" t="s">
        <v>553</v>
      </c>
      <c r="AG6" s="1232" t="s">
        <v>551</v>
      </c>
      <c r="AH6" s="1239"/>
    </row>
    <row r="7" spans="1:34" ht="18" customHeight="1">
      <c r="A7" s="1124"/>
      <c r="B7" s="1137"/>
      <c r="C7" s="1150"/>
      <c r="D7" s="1162"/>
      <c r="E7" s="1177"/>
      <c r="F7" s="1177"/>
      <c r="G7" s="1177"/>
      <c r="H7" s="1177"/>
      <c r="I7" s="1177"/>
      <c r="J7" s="1191"/>
      <c r="K7" s="1162"/>
      <c r="L7" s="1177"/>
      <c r="M7" s="1177"/>
      <c r="N7" s="1177"/>
      <c r="O7" s="1177"/>
      <c r="P7" s="1177"/>
      <c r="Q7" s="1191"/>
      <c r="R7" s="1162"/>
      <c r="S7" s="1177"/>
      <c r="T7" s="1177"/>
      <c r="U7" s="1177"/>
      <c r="V7" s="1177"/>
      <c r="W7" s="1177"/>
      <c r="X7" s="1191"/>
      <c r="Y7" s="1162"/>
      <c r="Z7" s="1177"/>
      <c r="AA7" s="1177"/>
      <c r="AB7" s="1177"/>
      <c r="AC7" s="1177"/>
      <c r="AD7" s="1177"/>
      <c r="AE7" s="1206"/>
      <c r="AF7" s="1220"/>
      <c r="AG7" s="1233"/>
      <c r="AH7" s="1240"/>
    </row>
    <row r="8" spans="1:34" ht="18" customHeight="1">
      <c r="A8" s="1125"/>
      <c r="B8" s="1138"/>
      <c r="C8" s="1151"/>
      <c r="D8" s="1163"/>
      <c r="E8" s="1178"/>
      <c r="F8" s="1178"/>
      <c r="G8" s="1178"/>
      <c r="H8" s="1178"/>
      <c r="I8" s="1178"/>
      <c r="J8" s="1192"/>
      <c r="K8" s="1163"/>
      <c r="L8" s="1178"/>
      <c r="M8" s="1178"/>
      <c r="N8" s="1178"/>
      <c r="O8" s="1178"/>
      <c r="P8" s="1178"/>
      <c r="Q8" s="1192"/>
      <c r="R8" s="1163"/>
      <c r="S8" s="1178"/>
      <c r="T8" s="1178"/>
      <c r="U8" s="1178"/>
      <c r="V8" s="1178"/>
      <c r="W8" s="1178"/>
      <c r="X8" s="1192"/>
      <c r="Y8" s="1163"/>
      <c r="Z8" s="1178"/>
      <c r="AA8" s="1178"/>
      <c r="AB8" s="1178"/>
      <c r="AC8" s="1178"/>
      <c r="AD8" s="1178"/>
      <c r="AE8" s="1207"/>
      <c r="AF8" s="1221"/>
      <c r="AG8" s="1234"/>
      <c r="AH8" s="1241"/>
    </row>
    <row r="9" spans="1:34" ht="18" customHeight="1">
      <c r="A9" s="1126"/>
      <c r="B9" s="1139"/>
      <c r="C9" s="1152"/>
      <c r="D9" s="1164"/>
      <c r="E9" s="1179"/>
      <c r="F9" s="1179"/>
      <c r="G9" s="1179"/>
      <c r="H9" s="1179"/>
      <c r="I9" s="1179"/>
      <c r="J9" s="1179"/>
      <c r="K9" s="1164"/>
      <c r="L9" s="1179"/>
      <c r="M9" s="1179"/>
      <c r="N9" s="1179"/>
      <c r="O9" s="1179"/>
      <c r="P9" s="1179"/>
      <c r="Q9" s="1179"/>
      <c r="R9" s="1164"/>
      <c r="S9" s="1179"/>
      <c r="T9" s="1179"/>
      <c r="U9" s="1179"/>
      <c r="V9" s="1179"/>
      <c r="W9" s="1179"/>
      <c r="X9" s="1193"/>
      <c r="Y9" s="1165"/>
      <c r="Z9" s="1179"/>
      <c r="AA9" s="1179"/>
      <c r="AB9" s="1179"/>
      <c r="AC9" s="1179"/>
      <c r="AD9" s="1179"/>
      <c r="AE9" s="1208"/>
      <c r="AF9" s="1222"/>
      <c r="AG9" s="1234"/>
      <c r="AH9" s="1241"/>
    </row>
    <row r="10" spans="1:34" ht="18" customHeight="1">
      <c r="A10" s="1126"/>
      <c r="B10" s="1139"/>
      <c r="C10" s="1152"/>
      <c r="D10" s="1165"/>
      <c r="E10" s="1179"/>
      <c r="F10" s="1179"/>
      <c r="G10" s="1179"/>
      <c r="H10" s="1179"/>
      <c r="I10" s="1179"/>
      <c r="J10" s="1193"/>
      <c r="K10" s="1165"/>
      <c r="L10" s="1179"/>
      <c r="M10" s="1179"/>
      <c r="N10" s="1179"/>
      <c r="O10" s="1179"/>
      <c r="P10" s="1179"/>
      <c r="Q10" s="1193"/>
      <c r="R10" s="1165"/>
      <c r="S10" s="1179"/>
      <c r="T10" s="1179"/>
      <c r="U10" s="1179"/>
      <c r="V10" s="1179"/>
      <c r="W10" s="1179"/>
      <c r="X10" s="1193"/>
      <c r="Y10" s="1165"/>
      <c r="Z10" s="1179"/>
      <c r="AA10" s="1179"/>
      <c r="AB10" s="1179"/>
      <c r="AC10" s="1179"/>
      <c r="AD10" s="1179"/>
      <c r="AE10" s="1208"/>
      <c r="AF10" s="1222"/>
      <c r="AG10" s="1234"/>
      <c r="AH10" s="1241"/>
    </row>
    <row r="11" spans="1:34" ht="18" customHeight="1">
      <c r="A11" s="1126"/>
      <c r="B11" s="1139"/>
      <c r="C11" s="1152"/>
      <c r="D11" s="1164"/>
      <c r="E11" s="1179"/>
      <c r="F11" s="1179"/>
      <c r="G11" s="1179"/>
      <c r="H11" s="1179"/>
      <c r="I11" s="1179"/>
      <c r="J11" s="1194"/>
      <c r="K11" s="1164"/>
      <c r="L11" s="1179"/>
      <c r="M11" s="1179"/>
      <c r="N11" s="1179"/>
      <c r="O11" s="1179"/>
      <c r="P11" s="1179"/>
      <c r="Q11" s="1194"/>
      <c r="R11" s="1164"/>
      <c r="S11" s="1179"/>
      <c r="T11" s="1179"/>
      <c r="U11" s="1179"/>
      <c r="V11" s="1179"/>
      <c r="W11" s="1179"/>
      <c r="X11" s="1194"/>
      <c r="Y11" s="1164"/>
      <c r="Z11" s="1179"/>
      <c r="AA11" s="1179"/>
      <c r="AB11" s="1179"/>
      <c r="AC11" s="1179"/>
      <c r="AD11" s="1179"/>
      <c r="AE11" s="1209"/>
      <c r="AF11" s="1222"/>
      <c r="AG11" s="1234"/>
      <c r="AH11" s="1241"/>
    </row>
    <row r="12" spans="1:34" ht="18" customHeight="1">
      <c r="A12" s="1126"/>
      <c r="B12" s="1139"/>
      <c r="C12" s="1152"/>
      <c r="D12" s="1164"/>
      <c r="E12" s="1179"/>
      <c r="F12" s="1179"/>
      <c r="G12" s="1179"/>
      <c r="H12" s="1179"/>
      <c r="I12" s="1179"/>
      <c r="J12" s="1194"/>
      <c r="K12" s="1164"/>
      <c r="L12" s="1179"/>
      <c r="M12" s="1179"/>
      <c r="N12" s="1179"/>
      <c r="O12" s="1179"/>
      <c r="P12" s="1179"/>
      <c r="Q12" s="1194"/>
      <c r="R12" s="1164"/>
      <c r="S12" s="1179"/>
      <c r="T12" s="1179"/>
      <c r="U12" s="1179"/>
      <c r="V12" s="1179"/>
      <c r="W12" s="1179"/>
      <c r="X12" s="1194"/>
      <c r="Y12" s="1164"/>
      <c r="Z12" s="1179"/>
      <c r="AA12" s="1179"/>
      <c r="AB12" s="1179"/>
      <c r="AC12" s="1179"/>
      <c r="AD12" s="1179"/>
      <c r="AE12" s="1209"/>
      <c r="AF12" s="1222"/>
      <c r="AG12" s="1234"/>
      <c r="AH12" s="1241"/>
    </row>
    <row r="13" spans="1:34" ht="18" customHeight="1">
      <c r="A13" s="1126"/>
      <c r="B13" s="1139"/>
      <c r="C13" s="1152"/>
      <c r="D13" s="1164"/>
      <c r="E13" s="1179"/>
      <c r="F13" s="1179"/>
      <c r="G13" s="1179"/>
      <c r="H13" s="1179"/>
      <c r="I13" s="1179"/>
      <c r="J13" s="1194"/>
      <c r="K13" s="1164"/>
      <c r="L13" s="1179"/>
      <c r="M13" s="1179"/>
      <c r="N13" s="1179"/>
      <c r="O13" s="1179"/>
      <c r="P13" s="1179"/>
      <c r="Q13" s="1194"/>
      <c r="R13" s="1164"/>
      <c r="S13" s="1179"/>
      <c r="T13" s="1179"/>
      <c r="U13" s="1179"/>
      <c r="V13" s="1179"/>
      <c r="W13" s="1179"/>
      <c r="X13" s="1194"/>
      <c r="Y13" s="1164"/>
      <c r="Z13" s="1179"/>
      <c r="AA13" s="1179"/>
      <c r="AB13" s="1179"/>
      <c r="AC13" s="1179"/>
      <c r="AD13" s="1179"/>
      <c r="AE13" s="1209"/>
      <c r="AF13" s="1222"/>
      <c r="AG13" s="1234"/>
      <c r="AH13" s="1241"/>
    </row>
    <row r="14" spans="1:34" ht="18" customHeight="1">
      <c r="A14" s="1126"/>
      <c r="B14" s="1139"/>
      <c r="C14" s="1152"/>
      <c r="D14" s="1164"/>
      <c r="E14" s="1179"/>
      <c r="F14" s="1179"/>
      <c r="G14" s="1179"/>
      <c r="H14" s="1179"/>
      <c r="I14" s="1179"/>
      <c r="J14" s="1194"/>
      <c r="K14" s="1164"/>
      <c r="L14" s="1179"/>
      <c r="M14" s="1179"/>
      <c r="N14" s="1179"/>
      <c r="O14" s="1179"/>
      <c r="P14" s="1179"/>
      <c r="Q14" s="1194"/>
      <c r="R14" s="1164"/>
      <c r="S14" s="1179"/>
      <c r="T14" s="1179"/>
      <c r="U14" s="1179"/>
      <c r="V14" s="1179"/>
      <c r="W14" s="1179"/>
      <c r="X14" s="1194"/>
      <c r="Y14" s="1164"/>
      <c r="Z14" s="1179"/>
      <c r="AA14" s="1179"/>
      <c r="AB14" s="1179"/>
      <c r="AC14" s="1179"/>
      <c r="AD14" s="1179"/>
      <c r="AE14" s="1210"/>
      <c r="AF14" s="1222"/>
      <c r="AG14" s="1234"/>
      <c r="AH14" s="1242"/>
    </row>
    <row r="15" spans="1:34" ht="18" customHeight="1">
      <c r="A15" s="1127"/>
      <c r="B15" s="1140"/>
      <c r="C15" s="1153"/>
      <c r="D15" s="1166"/>
      <c r="E15" s="1180"/>
      <c r="F15" s="1180"/>
      <c r="G15" s="1180"/>
      <c r="H15" s="1180"/>
      <c r="I15" s="1180"/>
      <c r="J15" s="1195"/>
      <c r="K15" s="1166"/>
      <c r="L15" s="1180"/>
      <c r="M15" s="1180"/>
      <c r="N15" s="1180"/>
      <c r="O15" s="1180"/>
      <c r="P15" s="1180"/>
      <c r="Q15" s="1195"/>
      <c r="R15" s="1166"/>
      <c r="S15" s="1180"/>
      <c r="T15" s="1180"/>
      <c r="U15" s="1180"/>
      <c r="V15" s="1180"/>
      <c r="W15" s="1180"/>
      <c r="X15" s="1195"/>
      <c r="Y15" s="1166"/>
      <c r="Z15" s="1180"/>
      <c r="AA15" s="1180"/>
      <c r="AB15" s="1180"/>
      <c r="AC15" s="1180"/>
      <c r="AD15" s="1180"/>
      <c r="AE15" s="1211"/>
      <c r="AF15" s="1222"/>
      <c r="AG15" s="1234"/>
      <c r="AH15" s="1241"/>
    </row>
    <row r="16" spans="1:34" ht="16.5" customHeight="1">
      <c r="A16" s="1128" t="s">
        <v>539</v>
      </c>
      <c r="B16" s="1141"/>
      <c r="C16" s="1154"/>
      <c r="D16" s="1167"/>
      <c r="E16" s="1181"/>
      <c r="F16" s="1181"/>
      <c r="G16" s="1181"/>
      <c r="H16" s="1181"/>
      <c r="I16" s="1181"/>
      <c r="J16" s="1196"/>
      <c r="K16" s="1167"/>
      <c r="L16" s="1181"/>
      <c r="M16" s="1181"/>
      <c r="N16" s="1181"/>
      <c r="O16" s="1181"/>
      <c r="P16" s="1181"/>
      <c r="Q16" s="1196"/>
      <c r="R16" s="1167"/>
      <c r="S16" s="1181"/>
      <c r="T16" s="1181"/>
      <c r="U16" s="1181"/>
      <c r="V16" s="1181"/>
      <c r="W16" s="1181"/>
      <c r="X16" s="1196"/>
      <c r="Y16" s="1202"/>
      <c r="Z16" s="1203"/>
      <c r="AA16" s="1203"/>
      <c r="AB16" s="1203"/>
      <c r="AC16" s="1203"/>
      <c r="AD16" s="1203"/>
      <c r="AE16" s="1212"/>
      <c r="AF16" s="1223"/>
      <c r="AG16" s="1235"/>
      <c r="AH16" s="1243"/>
    </row>
    <row r="17" spans="1:34" ht="13.5" customHeight="1">
      <c r="A17" s="1129" t="s">
        <v>282</v>
      </c>
      <c r="B17" s="1142"/>
      <c r="C17" s="1155" t="s">
        <v>393</v>
      </c>
      <c r="D17" s="1168"/>
      <c r="E17" s="1182"/>
      <c r="F17" s="1182"/>
      <c r="G17" s="1182"/>
      <c r="H17" s="1182"/>
      <c r="I17" s="1182"/>
      <c r="J17" s="1197"/>
      <c r="K17" s="1168"/>
      <c r="L17" s="1182"/>
      <c r="M17" s="1182"/>
      <c r="N17" s="1182"/>
      <c r="O17" s="1182"/>
      <c r="P17" s="1182"/>
      <c r="Q17" s="1197"/>
      <c r="R17" s="1168"/>
      <c r="S17" s="1182"/>
      <c r="T17" s="1182"/>
      <c r="U17" s="1182"/>
      <c r="V17" s="1182"/>
      <c r="W17" s="1182"/>
      <c r="X17" s="1197"/>
      <c r="Y17" s="1168"/>
      <c r="Z17" s="1182"/>
      <c r="AA17" s="1182"/>
      <c r="AB17" s="1182"/>
      <c r="AC17" s="1182"/>
      <c r="AD17" s="1182"/>
      <c r="AE17" s="1213"/>
      <c r="AF17" s="1174" t="s">
        <v>554</v>
      </c>
      <c r="AG17" s="1173"/>
      <c r="AH17" s="1244"/>
    </row>
    <row r="18" spans="1:34" ht="16.5" customHeight="1">
      <c r="A18" s="1122"/>
      <c r="B18" s="1143"/>
      <c r="C18" s="1156" t="s">
        <v>385</v>
      </c>
      <c r="D18" s="1169"/>
      <c r="E18" s="1183"/>
      <c r="F18" s="1183"/>
      <c r="G18" s="1183"/>
      <c r="H18" s="1183"/>
      <c r="I18" s="1183"/>
      <c r="J18" s="1198"/>
      <c r="K18" s="1169"/>
      <c r="L18" s="1183"/>
      <c r="M18" s="1183"/>
      <c r="N18" s="1183"/>
      <c r="O18" s="1183"/>
      <c r="P18" s="1183"/>
      <c r="Q18" s="1198"/>
      <c r="R18" s="1169"/>
      <c r="S18" s="1183"/>
      <c r="T18" s="1183"/>
      <c r="U18" s="1183"/>
      <c r="V18" s="1183"/>
      <c r="W18" s="1183"/>
      <c r="X18" s="1198"/>
      <c r="Y18" s="1169"/>
      <c r="Z18" s="1183"/>
      <c r="AA18" s="1183"/>
      <c r="AB18" s="1183"/>
      <c r="AC18" s="1183"/>
      <c r="AD18" s="1183"/>
      <c r="AE18" s="1214"/>
      <c r="AF18" s="1224" t="s">
        <v>431</v>
      </c>
      <c r="AG18" s="1173"/>
      <c r="AH18" s="1244"/>
    </row>
    <row r="19" spans="1:34" ht="16.5" customHeight="1">
      <c r="A19" s="1122"/>
      <c r="B19" s="1143"/>
      <c r="C19" s="1157" t="s">
        <v>392</v>
      </c>
      <c r="D19" s="1169"/>
      <c r="E19" s="1183"/>
      <c r="F19" s="1183"/>
      <c r="G19" s="1183"/>
      <c r="H19" s="1183"/>
      <c r="I19" s="1183"/>
      <c r="J19" s="1198"/>
      <c r="K19" s="1169"/>
      <c r="L19" s="1183"/>
      <c r="M19" s="1183"/>
      <c r="N19" s="1183"/>
      <c r="O19" s="1183"/>
      <c r="P19" s="1183"/>
      <c r="Q19" s="1198"/>
      <c r="R19" s="1169"/>
      <c r="S19" s="1183"/>
      <c r="T19" s="1183"/>
      <c r="U19" s="1183"/>
      <c r="V19" s="1183"/>
      <c r="W19" s="1183"/>
      <c r="X19" s="1198"/>
      <c r="Y19" s="1169"/>
      <c r="Z19" s="1183"/>
      <c r="AA19" s="1183"/>
      <c r="AB19" s="1183"/>
      <c r="AC19" s="1183"/>
      <c r="AD19" s="1183"/>
      <c r="AE19" s="1214"/>
      <c r="AF19" s="1120" t="s">
        <v>555</v>
      </c>
      <c r="AG19" s="1120"/>
      <c r="AH19" s="1245"/>
    </row>
    <row r="20" spans="1:34" ht="16.5" customHeight="1">
      <c r="A20" s="1122"/>
      <c r="B20" s="1143"/>
      <c r="C20" s="1157" t="s">
        <v>542</v>
      </c>
      <c r="D20" s="1169"/>
      <c r="E20" s="1183"/>
      <c r="F20" s="1183"/>
      <c r="G20" s="1183"/>
      <c r="H20" s="1183"/>
      <c r="I20" s="1183"/>
      <c r="J20" s="1198"/>
      <c r="K20" s="1169"/>
      <c r="L20" s="1183"/>
      <c r="M20" s="1183"/>
      <c r="N20" s="1183"/>
      <c r="O20" s="1183"/>
      <c r="P20" s="1183"/>
      <c r="Q20" s="1198"/>
      <c r="R20" s="1169"/>
      <c r="S20" s="1183"/>
      <c r="T20" s="1183"/>
      <c r="U20" s="1183"/>
      <c r="V20" s="1183"/>
      <c r="W20" s="1183"/>
      <c r="X20" s="1198"/>
      <c r="Y20" s="1169"/>
      <c r="Z20" s="1183"/>
      <c r="AA20" s="1183"/>
      <c r="AB20" s="1183"/>
      <c r="AC20" s="1183"/>
      <c r="AD20" s="1183"/>
      <c r="AE20" s="1214"/>
      <c r="AF20" s="1225" t="s">
        <v>556</v>
      </c>
      <c r="AG20" s="1120"/>
      <c r="AH20" s="1245"/>
    </row>
    <row r="21" spans="1:34" ht="16.5" customHeight="1">
      <c r="A21" s="1122"/>
      <c r="B21" s="1143"/>
      <c r="C21" s="1157"/>
      <c r="D21" s="1170"/>
      <c r="E21" s="1184"/>
      <c r="F21" s="1184"/>
      <c r="G21" s="1184"/>
      <c r="H21" s="1184"/>
      <c r="I21" s="1184"/>
      <c r="J21" s="1199"/>
      <c r="K21" s="1170"/>
      <c r="L21" s="1184"/>
      <c r="M21" s="1184"/>
      <c r="N21" s="1184"/>
      <c r="O21" s="1184"/>
      <c r="P21" s="1184"/>
      <c r="Q21" s="1199"/>
      <c r="R21" s="1170"/>
      <c r="S21" s="1184"/>
      <c r="T21" s="1184"/>
      <c r="U21" s="1184"/>
      <c r="V21" s="1184"/>
      <c r="W21" s="1184"/>
      <c r="X21" s="1199"/>
      <c r="Y21" s="1170"/>
      <c r="Z21" s="1184"/>
      <c r="AA21" s="1184"/>
      <c r="AB21" s="1184"/>
      <c r="AC21" s="1184"/>
      <c r="AD21" s="1184"/>
      <c r="AE21" s="1215"/>
      <c r="AF21" s="1226" t="s">
        <v>73</v>
      </c>
      <c r="AG21" s="1236"/>
      <c r="AH21" s="1246"/>
    </row>
    <row r="22" spans="1:34" ht="16.5" customHeight="1">
      <c r="A22" s="1123"/>
      <c r="B22" s="1144"/>
      <c r="C22" s="1158"/>
      <c r="D22" s="1171"/>
      <c r="E22" s="1185"/>
      <c r="F22" s="1185"/>
      <c r="G22" s="1185"/>
      <c r="H22" s="1185"/>
      <c r="I22" s="1185"/>
      <c r="J22" s="1200"/>
      <c r="K22" s="1171"/>
      <c r="L22" s="1185"/>
      <c r="M22" s="1185"/>
      <c r="N22" s="1185"/>
      <c r="O22" s="1185"/>
      <c r="P22" s="1185"/>
      <c r="Q22" s="1200"/>
      <c r="R22" s="1171"/>
      <c r="S22" s="1185"/>
      <c r="T22" s="1185"/>
      <c r="U22" s="1185"/>
      <c r="V22" s="1185"/>
      <c r="W22" s="1185"/>
      <c r="X22" s="1200"/>
      <c r="Y22" s="1171"/>
      <c r="Z22" s="1185"/>
      <c r="AA22" s="1185"/>
      <c r="AB22" s="1185"/>
      <c r="AC22" s="1185"/>
      <c r="AD22" s="1185"/>
      <c r="AE22" s="1216"/>
      <c r="AF22" s="1227"/>
      <c r="AG22" s="1145"/>
      <c r="AH22" s="1247"/>
    </row>
    <row r="23" spans="1:34" ht="16.5" customHeight="1">
      <c r="A23" s="1130"/>
      <c r="B23" s="1145"/>
      <c r="C23" s="1145"/>
      <c r="D23" s="1172"/>
      <c r="E23" s="1172"/>
      <c r="F23" s="1172"/>
      <c r="G23" s="1172"/>
      <c r="H23" s="1172"/>
      <c r="I23" s="1172"/>
      <c r="J23" s="1172"/>
      <c r="K23" s="1172"/>
      <c r="L23" s="1172"/>
      <c r="M23" s="1172"/>
      <c r="N23" s="1172"/>
      <c r="O23" s="1145"/>
      <c r="P23" s="1172"/>
      <c r="Q23" s="1172"/>
      <c r="R23" s="1172"/>
      <c r="S23" s="1172"/>
      <c r="T23" s="1172"/>
      <c r="U23" s="1172"/>
      <c r="V23" s="1172"/>
      <c r="W23" s="1172"/>
      <c r="X23" s="1172"/>
      <c r="Y23" s="1172"/>
      <c r="Z23" s="1172"/>
      <c r="AA23" s="1172"/>
      <c r="AB23" s="1172"/>
      <c r="AC23" s="1172"/>
      <c r="AD23" s="1172"/>
      <c r="AE23" s="1172"/>
      <c r="AF23" s="1228"/>
      <c r="AG23" s="1228"/>
      <c r="AH23" s="1248"/>
    </row>
    <row r="24" spans="1:34" ht="16.5" customHeight="1">
      <c r="A24" s="1131" t="s">
        <v>540</v>
      </c>
      <c r="B24" s="1120"/>
      <c r="C24" s="1120"/>
      <c r="D24" s="1173"/>
      <c r="E24" s="1173"/>
      <c r="F24" s="1173"/>
      <c r="G24" s="1173"/>
      <c r="H24" s="1173"/>
      <c r="I24" s="1173"/>
      <c r="J24" s="1173"/>
      <c r="K24" s="1173"/>
      <c r="L24" s="1173"/>
      <c r="M24" s="1173"/>
      <c r="N24" s="1173"/>
      <c r="O24" s="1120"/>
      <c r="P24" s="1173"/>
      <c r="Q24" s="1173"/>
      <c r="R24" s="1173"/>
      <c r="S24" s="1173"/>
      <c r="T24" s="1173"/>
      <c r="U24" s="1173"/>
      <c r="V24" s="1173"/>
      <c r="W24" s="1173"/>
      <c r="X24" s="1173"/>
      <c r="Y24" s="1173"/>
      <c r="Z24" s="1173"/>
      <c r="AA24" s="1173"/>
      <c r="AB24" s="1173"/>
      <c r="AC24" s="1173"/>
      <c r="AD24" s="1173"/>
      <c r="AE24" s="1173"/>
      <c r="AF24" s="1229"/>
      <c r="AG24" s="1229"/>
      <c r="AH24" s="1229"/>
    </row>
    <row r="25" spans="1:34" ht="16.5" customHeight="1">
      <c r="A25" s="1132" t="s">
        <v>329</v>
      </c>
      <c r="B25" s="1132"/>
      <c r="C25" s="1132"/>
      <c r="D25" s="1146"/>
      <c r="E25" s="1186"/>
      <c r="F25" s="1186"/>
      <c r="G25" s="1186"/>
      <c r="H25" s="1186"/>
      <c r="I25" s="1186"/>
      <c r="J25" s="1186"/>
      <c r="K25" s="1186"/>
      <c r="L25" s="1186"/>
      <c r="M25" s="1186"/>
      <c r="N25" s="1186"/>
      <c r="O25" s="1186"/>
      <c r="P25" s="1186"/>
      <c r="Q25" s="1186"/>
      <c r="R25" s="1186"/>
      <c r="S25" s="1186"/>
      <c r="T25" s="1186"/>
      <c r="U25" s="1186"/>
      <c r="V25" s="1186"/>
      <c r="W25" s="1186"/>
      <c r="X25" s="1186"/>
      <c r="Y25" s="1186"/>
      <c r="Z25" s="1186"/>
      <c r="AA25" s="1186"/>
      <c r="AB25" s="1186"/>
      <c r="AC25" s="1186"/>
      <c r="AD25" s="1186"/>
      <c r="AE25" s="1186"/>
      <c r="AF25" s="1186"/>
      <c r="AG25" s="1186"/>
      <c r="AH25" s="1186"/>
    </row>
    <row r="26" spans="1:34" ht="16.5" customHeight="1">
      <c r="A26" s="1132" t="s">
        <v>325</v>
      </c>
      <c r="B26" s="1120"/>
      <c r="C26" s="1120"/>
      <c r="D26" s="1174"/>
      <c r="E26" s="1174"/>
      <c r="F26" s="1174"/>
      <c r="G26" s="1174"/>
      <c r="H26" s="1174"/>
      <c r="I26" s="1174"/>
      <c r="J26" s="1174"/>
      <c r="K26" s="1174"/>
      <c r="L26" s="1174"/>
      <c r="M26" s="1174"/>
      <c r="N26" s="1174"/>
      <c r="O26" s="1174"/>
      <c r="P26" s="1174"/>
      <c r="Q26" s="1174"/>
      <c r="R26" s="1174"/>
      <c r="S26" s="1120"/>
      <c r="T26" s="1120"/>
      <c r="U26" s="1120"/>
      <c r="V26" s="1120"/>
      <c r="W26" s="1120"/>
      <c r="X26" s="1120"/>
      <c r="Y26" s="1120"/>
      <c r="Z26" s="1120"/>
      <c r="AA26" s="1120"/>
      <c r="AB26" s="1120"/>
      <c r="AC26" s="1120"/>
      <c r="AD26" s="1120"/>
      <c r="AE26" s="1120"/>
      <c r="AF26" s="1120"/>
      <c r="AG26" s="1120"/>
      <c r="AH26" s="1120"/>
    </row>
    <row r="27" spans="1:34" ht="16.5" customHeight="1">
      <c r="A27" s="1133" t="s">
        <v>530</v>
      </c>
      <c r="B27" s="1120"/>
      <c r="C27" s="1120"/>
      <c r="D27" s="1174"/>
      <c r="E27" s="1174"/>
      <c r="F27" s="1174"/>
      <c r="G27" s="1174"/>
      <c r="H27" s="1174"/>
      <c r="I27" s="1174"/>
      <c r="J27" s="1174"/>
      <c r="K27" s="1174"/>
      <c r="L27" s="1174"/>
      <c r="M27" s="1174"/>
      <c r="N27" s="1174"/>
      <c r="O27" s="1174"/>
      <c r="P27" s="1174"/>
      <c r="Q27" s="1174"/>
      <c r="R27" s="1174"/>
      <c r="S27" s="1120"/>
      <c r="T27" s="1120"/>
      <c r="U27" s="1120"/>
      <c r="V27" s="1120"/>
      <c r="W27" s="1120"/>
      <c r="X27" s="1120"/>
      <c r="Y27" s="1120"/>
      <c r="Z27" s="1120"/>
      <c r="AA27" s="1120"/>
      <c r="AB27" s="1120"/>
      <c r="AC27" s="1120"/>
      <c r="AD27" s="1120"/>
      <c r="AE27" s="1120"/>
      <c r="AF27" s="1120"/>
      <c r="AG27" s="1120"/>
      <c r="AH27" s="1120"/>
    </row>
    <row r="28" spans="1:34" ht="16.5" customHeight="1">
      <c r="A28" s="1133" t="s">
        <v>541</v>
      </c>
      <c r="B28" s="1132"/>
      <c r="C28" s="1132"/>
      <c r="D28" s="1146"/>
      <c r="E28" s="1120"/>
      <c r="F28" s="1120"/>
      <c r="G28" s="1120"/>
      <c r="H28" s="1120"/>
      <c r="I28" s="1120"/>
      <c r="J28" s="1120"/>
      <c r="K28" s="1120"/>
      <c r="L28" s="1120"/>
      <c r="M28" s="1120"/>
      <c r="N28" s="1120"/>
      <c r="O28" s="1120"/>
      <c r="P28" s="1120"/>
      <c r="Q28" s="1120"/>
      <c r="R28" s="1120"/>
      <c r="S28" s="1120"/>
      <c r="T28" s="1120"/>
      <c r="U28" s="1120"/>
      <c r="V28" s="1120"/>
      <c r="W28" s="1120"/>
      <c r="X28" s="1120"/>
      <c r="Y28" s="1120"/>
      <c r="Z28" s="1120"/>
      <c r="AA28" s="1120"/>
      <c r="AB28" s="1120"/>
      <c r="AC28" s="1120"/>
      <c r="AD28" s="1120"/>
      <c r="AE28" s="1120"/>
      <c r="AF28" s="1120"/>
      <c r="AG28" s="1120"/>
      <c r="AH28" s="1120"/>
    </row>
    <row r="29" spans="1:34" ht="16.5" customHeight="1">
      <c r="A29" s="1132" t="s">
        <v>543</v>
      </c>
      <c r="B29" s="1132"/>
      <c r="C29" s="1132"/>
      <c r="D29" s="1146"/>
      <c r="E29" s="1186"/>
      <c r="F29" s="1186"/>
      <c r="G29" s="1186"/>
      <c r="H29" s="1186"/>
      <c r="I29" s="1186"/>
      <c r="J29" s="1186"/>
      <c r="K29" s="1186"/>
      <c r="L29" s="1186"/>
      <c r="M29" s="1186"/>
      <c r="N29" s="1186"/>
      <c r="O29" s="1186"/>
      <c r="P29" s="1186"/>
      <c r="Q29" s="1186"/>
      <c r="R29" s="1186"/>
      <c r="S29" s="1186"/>
      <c r="T29" s="1186"/>
      <c r="U29" s="1186"/>
      <c r="V29" s="1186"/>
      <c r="W29" s="1186"/>
      <c r="X29" s="1186"/>
      <c r="Y29" s="1186"/>
      <c r="Z29" s="1186"/>
      <c r="AA29" s="1186"/>
      <c r="AB29" s="1186"/>
      <c r="AC29" s="1186"/>
      <c r="AD29" s="1186"/>
      <c r="AE29" s="1186"/>
      <c r="AF29" s="1186"/>
      <c r="AG29" s="1186"/>
      <c r="AH29" s="1186"/>
    </row>
    <row r="30" spans="1:34" ht="16.5" customHeight="1">
      <c r="A30" s="1132" t="s">
        <v>180</v>
      </c>
      <c r="B30" s="1120"/>
      <c r="C30" s="1120"/>
      <c r="D30" s="1174"/>
      <c r="E30" s="1174"/>
      <c r="F30" s="1174"/>
      <c r="G30" s="1174"/>
      <c r="H30" s="1174"/>
      <c r="I30" s="1174"/>
      <c r="J30" s="1174"/>
      <c r="K30" s="1174"/>
      <c r="L30" s="1174"/>
      <c r="M30" s="1174"/>
      <c r="N30" s="1174"/>
      <c r="O30" s="1174"/>
      <c r="P30" s="1174"/>
      <c r="Q30" s="1174"/>
      <c r="R30" s="1174"/>
      <c r="S30" s="1120"/>
      <c r="T30" s="1120"/>
      <c r="U30" s="1120"/>
      <c r="V30" s="1120"/>
      <c r="W30" s="1120"/>
      <c r="X30" s="1120"/>
      <c r="Y30" s="1120"/>
      <c r="Z30" s="1120"/>
      <c r="AA30" s="1120"/>
      <c r="AB30" s="1120"/>
      <c r="AC30" s="1120"/>
      <c r="AD30" s="1120"/>
      <c r="AE30" s="1120"/>
      <c r="AF30" s="1120"/>
      <c r="AG30" s="1120"/>
      <c r="AH30" s="1120"/>
    </row>
    <row r="31" spans="1:34" ht="16.5" customHeight="1">
      <c r="A31" s="1132" t="s">
        <v>544</v>
      </c>
      <c r="B31" s="1120"/>
      <c r="C31" s="1120"/>
      <c r="D31" s="1174"/>
      <c r="E31" s="1174"/>
      <c r="F31" s="1174"/>
      <c r="G31" s="1174"/>
      <c r="H31" s="1174"/>
      <c r="I31" s="1174"/>
      <c r="J31" s="1174"/>
      <c r="K31" s="1174"/>
      <c r="L31" s="1174"/>
      <c r="M31" s="1174"/>
      <c r="N31" s="1174"/>
      <c r="O31" s="1174"/>
      <c r="P31" s="1174"/>
      <c r="Q31" s="1174"/>
      <c r="R31" s="1174"/>
      <c r="S31" s="1120"/>
      <c r="T31" s="1120"/>
      <c r="U31" s="1120"/>
      <c r="V31" s="1120"/>
      <c r="W31" s="1120"/>
      <c r="X31" s="1120"/>
      <c r="Y31" s="1120"/>
      <c r="Z31" s="1120"/>
      <c r="AA31" s="1120"/>
      <c r="AB31" s="1120"/>
      <c r="AC31" s="1120"/>
      <c r="AD31" s="1120"/>
      <c r="AE31" s="1120"/>
      <c r="AF31" s="1120"/>
      <c r="AG31" s="1120"/>
      <c r="AH31" s="1120"/>
    </row>
    <row r="32" spans="1:34" ht="16.5" customHeight="1">
      <c r="A32" s="1132" t="s">
        <v>138</v>
      </c>
      <c r="B32" s="1132"/>
      <c r="C32" s="1132"/>
      <c r="D32" s="1146"/>
      <c r="E32" s="1120"/>
      <c r="F32" s="1120"/>
      <c r="G32" s="1120"/>
      <c r="H32" s="1120"/>
      <c r="I32" s="1120"/>
      <c r="J32" s="1120"/>
      <c r="K32" s="1120"/>
      <c r="L32" s="1120"/>
      <c r="M32" s="1120"/>
      <c r="N32" s="1120"/>
      <c r="O32" s="1120"/>
      <c r="P32" s="1120"/>
      <c r="Q32" s="1120"/>
      <c r="R32" s="1120"/>
      <c r="S32" s="1120"/>
      <c r="T32" s="1120"/>
      <c r="U32" s="1120"/>
      <c r="V32" s="1120"/>
      <c r="W32" s="1120"/>
      <c r="X32" s="1120"/>
      <c r="Y32" s="1120"/>
      <c r="Z32" s="1120"/>
      <c r="AA32" s="1120"/>
      <c r="AB32" s="1120"/>
      <c r="AC32" s="1120"/>
      <c r="AD32" s="1120"/>
      <c r="AE32" s="1120"/>
      <c r="AF32" s="1120"/>
      <c r="AG32" s="1120"/>
      <c r="AH32" s="1120"/>
    </row>
    <row r="33" spans="1:34" ht="16.5" customHeight="1">
      <c r="A33" s="1132" t="s">
        <v>221</v>
      </c>
      <c r="B33" s="1146"/>
      <c r="C33" s="1146"/>
      <c r="D33" s="1146"/>
      <c r="E33" s="1186"/>
      <c r="F33" s="1186"/>
      <c r="G33" s="1186"/>
      <c r="H33" s="1186"/>
      <c r="I33" s="1186"/>
      <c r="J33" s="1186"/>
      <c r="K33" s="1186"/>
      <c r="L33" s="1186"/>
      <c r="M33" s="1186"/>
      <c r="N33" s="1186"/>
      <c r="O33" s="1186"/>
      <c r="P33" s="1186"/>
      <c r="Q33" s="1186"/>
      <c r="R33" s="1186"/>
      <c r="S33" s="1186"/>
      <c r="T33" s="1186"/>
      <c r="U33" s="1186"/>
      <c r="V33" s="1186"/>
      <c r="W33" s="1186"/>
      <c r="X33" s="1186"/>
      <c r="Y33" s="1186"/>
      <c r="Z33" s="1186"/>
      <c r="AA33" s="1186"/>
      <c r="AB33" s="1186"/>
      <c r="AC33" s="1186"/>
      <c r="AD33" s="1186"/>
      <c r="AE33" s="1186"/>
      <c r="AF33" s="1186"/>
      <c r="AG33" s="1186"/>
      <c r="AH33" s="1186"/>
    </row>
    <row r="34" spans="1:34" ht="16.5" customHeight="1">
      <c r="A34" s="1132" t="s">
        <v>77</v>
      </c>
      <c r="B34" s="1146"/>
      <c r="C34" s="1146"/>
      <c r="D34" s="1146"/>
      <c r="E34" s="1186"/>
      <c r="F34" s="1186"/>
      <c r="G34" s="1186"/>
      <c r="H34" s="1186"/>
      <c r="I34" s="1186"/>
      <c r="J34" s="1186"/>
      <c r="K34" s="1186"/>
      <c r="L34" s="1186"/>
      <c r="M34" s="1186"/>
      <c r="N34" s="1186"/>
      <c r="O34" s="1186"/>
      <c r="P34" s="1186"/>
      <c r="Q34" s="1186"/>
      <c r="R34" s="1186"/>
      <c r="S34" s="1186"/>
      <c r="T34" s="1186"/>
      <c r="U34" s="1186"/>
      <c r="V34" s="1186"/>
      <c r="W34" s="1186"/>
      <c r="X34" s="1186"/>
      <c r="Y34" s="1186"/>
      <c r="Z34" s="1186"/>
      <c r="AA34" s="1186"/>
      <c r="AB34" s="1186"/>
      <c r="AC34" s="1186"/>
      <c r="AD34" s="1186"/>
      <c r="AE34" s="1186"/>
      <c r="AF34" s="1186"/>
      <c r="AG34" s="1186"/>
      <c r="AH34" s="1186"/>
    </row>
    <row r="35" spans="1:34" ht="16.5" customHeight="1">
      <c r="A35" s="1132" t="s">
        <v>545</v>
      </c>
      <c r="B35" s="1132"/>
      <c r="C35" s="1132"/>
      <c r="D35" s="1146"/>
      <c r="E35" s="1120"/>
      <c r="F35" s="1120"/>
      <c r="G35" s="1120"/>
      <c r="H35" s="1120"/>
      <c r="I35" s="1120"/>
      <c r="J35" s="1120"/>
      <c r="K35" s="1120"/>
      <c r="L35" s="1120"/>
      <c r="M35" s="1120"/>
      <c r="N35" s="1120"/>
      <c r="O35" s="1120"/>
      <c r="P35" s="1120"/>
      <c r="Q35" s="1120"/>
      <c r="R35" s="1120"/>
      <c r="S35" s="1120"/>
      <c r="T35" s="1120"/>
      <c r="U35" s="1120"/>
      <c r="V35" s="1120"/>
      <c r="W35" s="1120"/>
      <c r="X35" s="1120"/>
      <c r="Y35" s="1120"/>
      <c r="Z35" s="1120"/>
      <c r="AA35" s="1120"/>
      <c r="AB35" s="1120"/>
      <c r="AC35" s="1120"/>
      <c r="AD35" s="1120"/>
      <c r="AE35" s="1120"/>
      <c r="AF35" s="1120"/>
      <c r="AG35" s="1120"/>
      <c r="AH35" s="1120"/>
    </row>
    <row r="36" spans="1:34" ht="16.5" customHeight="1">
      <c r="A36" s="1132"/>
      <c r="B36" s="1132"/>
      <c r="C36" s="1132"/>
      <c r="D36" s="1146"/>
      <c r="E36" s="1186"/>
      <c r="F36" s="1186"/>
      <c r="G36" s="1186"/>
      <c r="H36" s="1186"/>
      <c r="I36" s="1186"/>
      <c r="J36" s="1186"/>
      <c r="K36" s="1186"/>
      <c r="L36" s="1186"/>
      <c r="M36" s="1186"/>
      <c r="N36" s="1186"/>
      <c r="O36" s="1186"/>
      <c r="P36" s="1186"/>
      <c r="Q36" s="1186"/>
      <c r="R36" s="1186"/>
      <c r="S36" s="1186"/>
      <c r="T36" s="1186"/>
      <c r="U36" s="1186"/>
      <c r="V36" s="1186"/>
      <c r="W36" s="1186"/>
      <c r="X36" s="1186"/>
      <c r="Y36" s="1186"/>
      <c r="Z36" s="1186"/>
      <c r="AA36" s="1186"/>
      <c r="AB36" s="1186"/>
      <c r="AC36" s="1186"/>
      <c r="AD36" s="1186"/>
      <c r="AE36" s="1186"/>
      <c r="AF36" s="1186"/>
      <c r="AG36" s="1186"/>
      <c r="AH36" s="1186"/>
    </row>
    <row r="37" spans="1:34" ht="16.5" customHeight="1">
      <c r="A37" s="1132"/>
      <c r="B37" s="1132"/>
      <c r="C37" s="1132"/>
      <c r="D37" s="1146"/>
      <c r="E37" s="1120"/>
      <c r="F37" s="1120"/>
      <c r="G37" s="1120"/>
      <c r="H37" s="1120"/>
      <c r="I37" s="1120"/>
      <c r="J37" s="1120"/>
      <c r="K37" s="1120"/>
      <c r="L37" s="1120"/>
      <c r="M37" s="1120"/>
      <c r="N37" s="1120"/>
      <c r="O37" s="1120"/>
      <c r="P37" s="1120"/>
      <c r="Q37" s="1120"/>
      <c r="R37" s="1120"/>
      <c r="S37" s="1120"/>
      <c r="T37" s="1120"/>
      <c r="U37" s="1120"/>
      <c r="V37" s="1120"/>
      <c r="W37" s="1120"/>
      <c r="X37" s="1120"/>
      <c r="Y37" s="1120"/>
      <c r="Z37" s="1120"/>
      <c r="AA37" s="1120"/>
      <c r="AB37" s="1120"/>
      <c r="AC37" s="1120"/>
      <c r="AD37" s="1120"/>
      <c r="AE37" s="1120"/>
      <c r="AF37" s="1120"/>
      <c r="AG37" s="1120"/>
      <c r="AH37" s="1120"/>
    </row>
    <row r="38" spans="1:34" ht="16.5" customHeight="1">
      <c r="A38" s="1132"/>
      <c r="B38" s="1146"/>
      <c r="C38" s="1146"/>
      <c r="D38" s="1146"/>
      <c r="E38" s="1186"/>
      <c r="F38" s="1186"/>
      <c r="G38" s="1186"/>
      <c r="H38" s="1186"/>
      <c r="I38" s="1186"/>
      <c r="J38" s="1186"/>
      <c r="K38" s="1186"/>
      <c r="L38" s="1186"/>
      <c r="M38" s="1186"/>
      <c r="N38" s="1186"/>
      <c r="O38" s="1186"/>
      <c r="P38" s="1186"/>
      <c r="Q38" s="1186"/>
      <c r="R38" s="1186"/>
      <c r="S38" s="1186"/>
      <c r="T38" s="1186"/>
      <c r="U38" s="1186"/>
      <c r="V38" s="1186"/>
      <c r="W38" s="1186"/>
      <c r="X38" s="1186"/>
      <c r="Y38" s="1186"/>
      <c r="Z38" s="1186"/>
      <c r="AA38" s="1186"/>
      <c r="AB38" s="1186"/>
      <c r="AC38" s="1186"/>
      <c r="AD38" s="1186"/>
      <c r="AE38" s="1186"/>
      <c r="AF38" s="1186"/>
      <c r="AG38" s="1186"/>
      <c r="AH38" s="1186"/>
    </row>
  </sheetData>
  <mergeCells count="18">
    <mergeCell ref="Y1:AE1"/>
    <mergeCell ref="AF1:AH1"/>
    <mergeCell ref="A2:T2"/>
    <mergeCell ref="U2:X2"/>
    <mergeCell ref="Y2:AE2"/>
    <mergeCell ref="AF2:AH2"/>
    <mergeCell ref="D4:J4"/>
    <mergeCell ref="K4:Q4"/>
    <mergeCell ref="R4:X4"/>
    <mergeCell ref="Y4:AE4"/>
    <mergeCell ref="AF4:AG4"/>
    <mergeCell ref="A16:C16"/>
    <mergeCell ref="AF21:AH21"/>
    <mergeCell ref="A4:A6"/>
    <mergeCell ref="B4:B6"/>
    <mergeCell ref="C4:C5"/>
    <mergeCell ref="AH4:AH6"/>
    <mergeCell ref="A17:B22"/>
  </mergeCells>
  <phoneticPr fontId="7"/>
  <pageMargins left="0.7" right="0.7" top="0.75" bottom="0.75" header="0.3" footer="0.3"/>
  <pageSetup paperSize="9" scale="85" fitToWidth="1" fitToHeight="1" orientation="landscape" usePrinterDefaults="1" horizontalDpi="300" verticalDpi="300" r:id="rId1"/>
  <headerFooter alignWithMargins="0">
    <oddHeader>&amp;R付表の別添関係</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9" tint="0.8"/>
  </sheetPr>
  <dimension ref="A1:AH43"/>
  <sheetViews>
    <sheetView view="pageBreakPreview" zoomScale="85" zoomScaleSheetLayoutView="85" workbookViewId="0">
      <selection sqref="A1:G1"/>
    </sheetView>
  </sheetViews>
  <sheetFormatPr defaultRowHeight="16.5" customHeight="1"/>
  <cols>
    <col min="1" max="1" width="10" style="1118" customWidth="1"/>
    <col min="2" max="2" width="4.875" style="1118" customWidth="1"/>
    <col min="3" max="3" width="13.875" style="1118" customWidth="1"/>
    <col min="4" max="31" width="3.125" style="1118" customWidth="1"/>
    <col min="32" max="33" width="9.33203125" style="1118" customWidth="1"/>
    <col min="34" max="34" width="14.625" style="1118" customWidth="1"/>
    <col min="35" max="16384" width="9.33203125" style="1118" customWidth="1"/>
  </cols>
  <sheetData>
    <row r="1" spans="1:34" ht="16.5" customHeight="1">
      <c r="A1" s="1249" t="s">
        <v>359</v>
      </c>
      <c r="B1" s="1120"/>
      <c r="C1" s="1120"/>
      <c r="D1" s="1120"/>
      <c r="E1" s="1120"/>
      <c r="F1" s="1120"/>
      <c r="G1" s="1120"/>
      <c r="H1" s="1120"/>
      <c r="I1" s="1120"/>
      <c r="J1" s="1120"/>
      <c r="K1" s="1120"/>
      <c r="L1" s="1120"/>
      <c r="M1" s="1120"/>
      <c r="N1" s="1120"/>
      <c r="O1" s="1120"/>
      <c r="P1" s="1120"/>
      <c r="Q1" s="1120"/>
      <c r="R1" s="1120"/>
      <c r="S1" s="1120"/>
      <c r="T1" s="1120"/>
      <c r="U1" s="1120"/>
      <c r="V1" s="1120"/>
      <c r="W1" s="1120"/>
      <c r="X1" s="1120"/>
      <c r="Y1" s="1290" t="s">
        <v>109</v>
      </c>
      <c r="Z1" s="1291"/>
      <c r="AA1" s="1291"/>
      <c r="AB1" s="1291"/>
      <c r="AC1" s="1291"/>
      <c r="AD1" s="1291"/>
      <c r="AE1" s="1292"/>
      <c r="AF1" s="1290" t="s">
        <v>580</v>
      </c>
      <c r="AG1" s="1291"/>
      <c r="AH1" s="1292"/>
    </row>
    <row r="2" spans="1:34" ht="16.5" customHeight="1">
      <c r="A2" s="1119" t="s">
        <v>559</v>
      </c>
      <c r="B2" s="1120"/>
      <c r="C2" s="1120"/>
      <c r="D2" s="1120"/>
      <c r="E2" s="1120"/>
      <c r="F2" s="1120"/>
      <c r="G2" s="1120"/>
      <c r="H2" s="1120"/>
      <c r="I2" s="1120"/>
      <c r="J2" s="1120"/>
      <c r="K2" s="1120"/>
      <c r="L2" s="1120"/>
      <c r="M2" s="1120"/>
      <c r="N2" s="1120"/>
      <c r="O2" s="1120"/>
      <c r="P2" s="1120"/>
      <c r="Q2" s="1120"/>
      <c r="R2" s="1120"/>
      <c r="S2" s="1120"/>
      <c r="T2" s="1120"/>
      <c r="U2" s="1120"/>
      <c r="V2" s="1120"/>
      <c r="W2" s="1120"/>
      <c r="X2" s="1120"/>
      <c r="Y2" s="1290" t="s">
        <v>274</v>
      </c>
      <c r="Z2" s="1291"/>
      <c r="AA2" s="1291"/>
      <c r="AB2" s="1291"/>
      <c r="AC2" s="1291"/>
      <c r="AD2" s="1291"/>
      <c r="AE2" s="1292"/>
      <c r="AF2" s="1290" t="s">
        <v>502</v>
      </c>
      <c r="AG2" s="1291"/>
      <c r="AH2" s="1292"/>
    </row>
    <row r="3" spans="1:34" ht="16.5" customHeight="1">
      <c r="A3" s="1120"/>
      <c r="B3" s="1120"/>
      <c r="C3" s="1120"/>
      <c r="D3" s="1120"/>
      <c r="E3" s="1120"/>
      <c r="F3" s="1120"/>
      <c r="G3" s="1120"/>
      <c r="H3" s="1120"/>
      <c r="I3" s="1120"/>
      <c r="J3" s="1120"/>
      <c r="K3" s="1120"/>
      <c r="L3" s="1120"/>
      <c r="M3" s="1120"/>
      <c r="N3" s="1120"/>
      <c r="O3" s="1120"/>
      <c r="P3" s="1120"/>
      <c r="Q3" s="1120"/>
      <c r="R3" s="1120"/>
      <c r="S3" s="1120"/>
      <c r="T3" s="1120"/>
      <c r="U3" s="1120"/>
      <c r="V3" s="1120"/>
      <c r="W3" s="1120"/>
      <c r="X3" s="1120"/>
      <c r="Y3" s="1120"/>
      <c r="Z3" s="1120"/>
      <c r="AA3" s="1120"/>
      <c r="AB3" s="1120"/>
      <c r="AC3" s="1120"/>
      <c r="AD3" s="1120"/>
      <c r="AE3" s="1120"/>
      <c r="AF3" s="1120"/>
      <c r="AG3" s="1120"/>
      <c r="AH3" s="1120"/>
    </row>
    <row r="4" spans="1:34" ht="16.5" customHeight="1">
      <c r="A4" s="1121" t="s">
        <v>538</v>
      </c>
      <c r="B4" s="1134" t="s">
        <v>364</v>
      </c>
      <c r="C4" s="1147" t="s">
        <v>546</v>
      </c>
      <c r="D4" s="1147" t="s">
        <v>547</v>
      </c>
      <c r="E4" s="1147"/>
      <c r="F4" s="1147"/>
      <c r="G4" s="1147"/>
      <c r="H4" s="1147"/>
      <c r="I4" s="1147"/>
      <c r="J4" s="1147"/>
      <c r="K4" s="1159" t="s">
        <v>419</v>
      </c>
      <c r="L4" s="1159"/>
      <c r="M4" s="1159"/>
      <c r="N4" s="1159"/>
      <c r="O4" s="1159"/>
      <c r="P4" s="1159"/>
      <c r="Q4" s="1159"/>
      <c r="R4" s="1159" t="s">
        <v>548</v>
      </c>
      <c r="S4" s="1159"/>
      <c r="T4" s="1159"/>
      <c r="U4" s="1159"/>
      <c r="V4" s="1159"/>
      <c r="W4" s="1159"/>
      <c r="X4" s="1159"/>
      <c r="Y4" s="1159" t="s">
        <v>549</v>
      </c>
      <c r="Z4" s="1159"/>
      <c r="AA4" s="1159"/>
      <c r="AB4" s="1159"/>
      <c r="AC4" s="1159"/>
      <c r="AD4" s="1159"/>
      <c r="AE4" s="1293"/>
      <c r="AF4" s="1217" t="s">
        <v>551</v>
      </c>
      <c r="AG4" s="1305"/>
      <c r="AH4" s="1237" t="s">
        <v>558</v>
      </c>
    </row>
    <row r="5" spans="1:34" ht="16.5" customHeight="1">
      <c r="A5" s="1122"/>
      <c r="B5" s="1135"/>
      <c r="C5" s="1148"/>
      <c r="D5" s="1271">
        <v>1</v>
      </c>
      <c r="E5" s="1277">
        <v>2</v>
      </c>
      <c r="F5" s="1277">
        <v>3</v>
      </c>
      <c r="G5" s="1277">
        <v>4</v>
      </c>
      <c r="H5" s="1283">
        <v>5</v>
      </c>
      <c r="I5" s="1277">
        <v>6</v>
      </c>
      <c r="J5" s="1284">
        <v>7</v>
      </c>
      <c r="K5" s="1271">
        <v>8</v>
      </c>
      <c r="L5" s="1277">
        <v>9</v>
      </c>
      <c r="M5" s="1277">
        <v>10</v>
      </c>
      <c r="N5" s="1277">
        <v>11</v>
      </c>
      <c r="O5" s="1283">
        <v>12</v>
      </c>
      <c r="P5" s="1277">
        <v>13</v>
      </c>
      <c r="Q5" s="1284">
        <v>14</v>
      </c>
      <c r="R5" s="1271">
        <v>15</v>
      </c>
      <c r="S5" s="1277">
        <v>16</v>
      </c>
      <c r="T5" s="1277">
        <v>17</v>
      </c>
      <c r="U5" s="1277">
        <v>18</v>
      </c>
      <c r="V5" s="1283">
        <v>19</v>
      </c>
      <c r="W5" s="1277">
        <v>20</v>
      </c>
      <c r="X5" s="1284">
        <v>21</v>
      </c>
      <c r="Y5" s="1271">
        <v>22</v>
      </c>
      <c r="Z5" s="1277">
        <v>23</v>
      </c>
      <c r="AA5" s="1277">
        <v>24</v>
      </c>
      <c r="AB5" s="1277">
        <v>25</v>
      </c>
      <c r="AC5" s="1283">
        <v>26</v>
      </c>
      <c r="AD5" s="1277">
        <v>27</v>
      </c>
      <c r="AE5" s="1284">
        <v>28</v>
      </c>
      <c r="AF5" s="1298" t="s">
        <v>552</v>
      </c>
      <c r="AG5" s="1306" t="s">
        <v>557</v>
      </c>
      <c r="AH5" s="1238"/>
    </row>
    <row r="6" spans="1:34" ht="16.5" customHeight="1">
      <c r="A6" s="1123"/>
      <c r="B6" s="1136"/>
      <c r="C6" s="1263" t="s">
        <v>91</v>
      </c>
      <c r="D6" s="1161" t="s">
        <v>215</v>
      </c>
      <c r="E6" s="1176" t="s">
        <v>202</v>
      </c>
      <c r="F6" s="1176" t="s">
        <v>575</v>
      </c>
      <c r="G6" s="1176" t="s">
        <v>576</v>
      </c>
      <c r="H6" s="1176" t="s">
        <v>577</v>
      </c>
      <c r="I6" s="1176" t="s">
        <v>578</v>
      </c>
      <c r="J6" s="1190" t="s">
        <v>579</v>
      </c>
      <c r="K6" s="1161" t="s">
        <v>215</v>
      </c>
      <c r="L6" s="1176" t="s">
        <v>202</v>
      </c>
      <c r="M6" s="1176" t="s">
        <v>575</v>
      </c>
      <c r="N6" s="1176" t="s">
        <v>576</v>
      </c>
      <c r="O6" s="1176" t="s">
        <v>577</v>
      </c>
      <c r="P6" s="1176" t="s">
        <v>578</v>
      </c>
      <c r="Q6" s="1190" t="s">
        <v>579</v>
      </c>
      <c r="R6" s="1161" t="s">
        <v>215</v>
      </c>
      <c r="S6" s="1176" t="s">
        <v>202</v>
      </c>
      <c r="T6" s="1176" t="s">
        <v>575</v>
      </c>
      <c r="U6" s="1176" t="s">
        <v>576</v>
      </c>
      <c r="V6" s="1176" t="s">
        <v>577</v>
      </c>
      <c r="W6" s="1176" t="s">
        <v>578</v>
      </c>
      <c r="X6" s="1190" t="s">
        <v>579</v>
      </c>
      <c r="Y6" s="1161" t="s">
        <v>215</v>
      </c>
      <c r="Z6" s="1176" t="s">
        <v>202</v>
      </c>
      <c r="AA6" s="1176" t="s">
        <v>575</v>
      </c>
      <c r="AB6" s="1176" t="s">
        <v>576</v>
      </c>
      <c r="AC6" s="1176" t="s">
        <v>577</v>
      </c>
      <c r="AD6" s="1176" t="s">
        <v>578</v>
      </c>
      <c r="AE6" s="1190" t="s">
        <v>579</v>
      </c>
      <c r="AF6" s="1299" t="s">
        <v>553</v>
      </c>
      <c r="AG6" s="1307" t="s">
        <v>551</v>
      </c>
      <c r="AH6" s="1239"/>
    </row>
    <row r="7" spans="1:34" ht="16.5" customHeight="1">
      <c r="A7" s="1250" t="s">
        <v>460</v>
      </c>
      <c r="B7" s="1137" t="s">
        <v>563</v>
      </c>
      <c r="C7" s="1264" t="s">
        <v>565</v>
      </c>
      <c r="D7" s="1272" t="s">
        <v>55</v>
      </c>
      <c r="E7" s="1278" t="s">
        <v>55</v>
      </c>
      <c r="F7" s="1278"/>
      <c r="G7" s="1278" t="s">
        <v>55</v>
      </c>
      <c r="H7" s="1278" t="s">
        <v>55</v>
      </c>
      <c r="I7" s="1278"/>
      <c r="J7" s="1285" t="s">
        <v>55</v>
      </c>
      <c r="K7" s="1272" t="s">
        <v>55</v>
      </c>
      <c r="L7" s="1278" t="s">
        <v>55</v>
      </c>
      <c r="M7" s="1278"/>
      <c r="N7" s="1278" t="s">
        <v>55</v>
      </c>
      <c r="O7" s="1278" t="s">
        <v>55</v>
      </c>
      <c r="P7" s="1278"/>
      <c r="Q7" s="1285" t="s">
        <v>55</v>
      </c>
      <c r="R7" s="1272" t="s">
        <v>55</v>
      </c>
      <c r="S7" s="1278" t="s">
        <v>55</v>
      </c>
      <c r="T7" s="1278"/>
      <c r="U7" s="1278" t="s">
        <v>55</v>
      </c>
      <c r="V7" s="1278" t="s">
        <v>55</v>
      </c>
      <c r="W7" s="1278"/>
      <c r="X7" s="1285" t="s">
        <v>55</v>
      </c>
      <c r="Y7" s="1272" t="s">
        <v>55</v>
      </c>
      <c r="Z7" s="1278" t="s">
        <v>55</v>
      </c>
      <c r="AA7" s="1278"/>
      <c r="AB7" s="1278" t="s">
        <v>55</v>
      </c>
      <c r="AC7" s="1278" t="s">
        <v>55</v>
      </c>
      <c r="AD7" s="1278"/>
      <c r="AE7" s="1294" t="s">
        <v>55</v>
      </c>
      <c r="AF7" s="1300">
        <v>80</v>
      </c>
      <c r="AG7" s="1308">
        <f t="shared" ref="AG7:AG16" si="0">AF7/4</f>
        <v>20</v>
      </c>
      <c r="AH7" s="1313"/>
    </row>
    <row r="8" spans="1:34" ht="16.5" customHeight="1">
      <c r="A8" s="1251" t="s">
        <v>393</v>
      </c>
      <c r="B8" s="1139" t="s">
        <v>564</v>
      </c>
      <c r="C8" s="1265" t="s">
        <v>566</v>
      </c>
      <c r="D8" s="1273"/>
      <c r="E8" s="1279" t="s">
        <v>571</v>
      </c>
      <c r="F8" s="1279" t="s">
        <v>55</v>
      </c>
      <c r="G8" s="1279" t="s">
        <v>571</v>
      </c>
      <c r="H8" s="1279" t="s">
        <v>571</v>
      </c>
      <c r="I8" s="1279" t="s">
        <v>571</v>
      </c>
      <c r="J8" s="1286"/>
      <c r="K8" s="1273"/>
      <c r="L8" s="1279" t="s">
        <v>571</v>
      </c>
      <c r="M8" s="1279" t="s">
        <v>571</v>
      </c>
      <c r="N8" s="1279" t="s">
        <v>571</v>
      </c>
      <c r="O8" s="1279" t="s">
        <v>571</v>
      </c>
      <c r="P8" s="1279" t="s">
        <v>571</v>
      </c>
      <c r="Q8" s="1286"/>
      <c r="R8" s="1273"/>
      <c r="S8" s="1279" t="s">
        <v>571</v>
      </c>
      <c r="T8" s="1279" t="s">
        <v>571</v>
      </c>
      <c r="U8" s="1279" t="s">
        <v>571</v>
      </c>
      <c r="V8" s="1279" t="s">
        <v>571</v>
      </c>
      <c r="W8" s="1279" t="s">
        <v>571</v>
      </c>
      <c r="X8" s="1286"/>
      <c r="Y8" s="1273"/>
      <c r="Z8" s="1279" t="s">
        <v>571</v>
      </c>
      <c r="AA8" s="1279" t="s">
        <v>571</v>
      </c>
      <c r="AB8" s="1279" t="s">
        <v>571</v>
      </c>
      <c r="AC8" s="1279" t="s">
        <v>571</v>
      </c>
      <c r="AD8" s="1279" t="s">
        <v>571</v>
      </c>
      <c r="AE8" s="1295"/>
      <c r="AF8" s="1301">
        <v>156</v>
      </c>
      <c r="AG8" s="1309">
        <f t="shared" si="0"/>
        <v>39</v>
      </c>
      <c r="AH8" s="1314" t="s">
        <v>497</v>
      </c>
    </row>
    <row r="9" spans="1:34" ht="16.5" customHeight="1">
      <c r="A9" s="1251" t="s">
        <v>560</v>
      </c>
      <c r="B9" s="1139" t="s">
        <v>563</v>
      </c>
      <c r="C9" s="1265" t="s">
        <v>567</v>
      </c>
      <c r="D9" s="1273" t="s">
        <v>571</v>
      </c>
      <c r="E9" s="1279"/>
      <c r="F9" s="1279" t="s">
        <v>55</v>
      </c>
      <c r="G9" s="1279"/>
      <c r="H9" s="1279"/>
      <c r="I9" s="1279"/>
      <c r="J9" s="1286" t="s">
        <v>571</v>
      </c>
      <c r="K9" s="1273" t="s">
        <v>571</v>
      </c>
      <c r="L9" s="1279"/>
      <c r="M9" s="1279"/>
      <c r="N9" s="1279"/>
      <c r="O9" s="1279"/>
      <c r="P9" s="1279"/>
      <c r="Q9" s="1286" t="s">
        <v>571</v>
      </c>
      <c r="R9" s="1273" t="s">
        <v>571</v>
      </c>
      <c r="S9" s="1279"/>
      <c r="T9" s="1279"/>
      <c r="U9" s="1279"/>
      <c r="V9" s="1279"/>
      <c r="W9" s="1279"/>
      <c r="X9" s="1286" t="s">
        <v>571</v>
      </c>
      <c r="Y9" s="1273" t="s">
        <v>571</v>
      </c>
      <c r="Z9" s="1279"/>
      <c r="AA9" s="1279"/>
      <c r="AB9" s="1279"/>
      <c r="AC9" s="1279"/>
      <c r="AD9" s="1279"/>
      <c r="AE9" s="1295" t="s">
        <v>571</v>
      </c>
      <c r="AF9" s="1301">
        <v>68</v>
      </c>
      <c r="AG9" s="1309">
        <f t="shared" si="0"/>
        <v>17</v>
      </c>
      <c r="AH9" s="1314" t="s">
        <v>582</v>
      </c>
    </row>
    <row r="10" spans="1:34" ht="16.5" customHeight="1">
      <c r="A10" s="1252" t="s">
        <v>385</v>
      </c>
      <c r="B10" s="1139" t="s">
        <v>563</v>
      </c>
      <c r="C10" s="1265" t="s">
        <v>145</v>
      </c>
      <c r="D10" s="1273" t="s">
        <v>55</v>
      </c>
      <c r="E10" s="1279"/>
      <c r="F10" s="1279" t="s">
        <v>55</v>
      </c>
      <c r="G10" s="1279" t="s">
        <v>55</v>
      </c>
      <c r="H10" s="1279"/>
      <c r="I10" s="1279" t="s">
        <v>55</v>
      </c>
      <c r="J10" s="1286" t="s">
        <v>55</v>
      </c>
      <c r="K10" s="1273" t="s">
        <v>55</v>
      </c>
      <c r="L10" s="1279"/>
      <c r="M10" s="1279" t="s">
        <v>55</v>
      </c>
      <c r="N10" s="1279" t="s">
        <v>55</v>
      </c>
      <c r="O10" s="1279"/>
      <c r="P10" s="1279" t="s">
        <v>55</v>
      </c>
      <c r="Q10" s="1286" t="s">
        <v>55</v>
      </c>
      <c r="R10" s="1273" t="s">
        <v>55</v>
      </c>
      <c r="S10" s="1279"/>
      <c r="T10" s="1279" t="s">
        <v>55</v>
      </c>
      <c r="U10" s="1279" t="s">
        <v>55</v>
      </c>
      <c r="V10" s="1279"/>
      <c r="W10" s="1279" t="s">
        <v>55</v>
      </c>
      <c r="X10" s="1286" t="s">
        <v>55</v>
      </c>
      <c r="Y10" s="1273" t="s">
        <v>55</v>
      </c>
      <c r="Z10" s="1279"/>
      <c r="AA10" s="1279" t="s">
        <v>55</v>
      </c>
      <c r="AB10" s="1279" t="s">
        <v>55</v>
      </c>
      <c r="AC10" s="1279"/>
      <c r="AD10" s="1279" t="s">
        <v>55</v>
      </c>
      <c r="AE10" s="1286" t="s">
        <v>55</v>
      </c>
      <c r="AF10" s="1301">
        <v>80</v>
      </c>
      <c r="AG10" s="1309">
        <f t="shared" si="0"/>
        <v>20</v>
      </c>
      <c r="AH10" s="1314" t="s">
        <v>220</v>
      </c>
    </row>
    <row r="11" spans="1:34" ht="16.5" customHeight="1">
      <c r="A11" s="1251" t="s">
        <v>560</v>
      </c>
      <c r="B11" s="1139" t="s">
        <v>443</v>
      </c>
      <c r="C11" s="1265" t="s">
        <v>568</v>
      </c>
      <c r="D11" s="1273"/>
      <c r="E11" s="1279" t="s">
        <v>55</v>
      </c>
      <c r="F11" s="1279"/>
      <c r="G11" s="1279"/>
      <c r="H11" s="1279" t="s">
        <v>55</v>
      </c>
      <c r="I11" s="1279"/>
      <c r="J11" s="1286"/>
      <c r="K11" s="1273"/>
      <c r="L11" s="1279" t="s">
        <v>55</v>
      </c>
      <c r="M11" s="1279"/>
      <c r="N11" s="1279"/>
      <c r="O11" s="1279" t="s">
        <v>55</v>
      </c>
      <c r="P11" s="1279"/>
      <c r="Q11" s="1286"/>
      <c r="R11" s="1273"/>
      <c r="S11" s="1279" t="s">
        <v>55</v>
      </c>
      <c r="T11" s="1279"/>
      <c r="U11" s="1279"/>
      <c r="V11" s="1279" t="s">
        <v>55</v>
      </c>
      <c r="W11" s="1279"/>
      <c r="X11" s="1286"/>
      <c r="Y11" s="1273"/>
      <c r="Z11" s="1279" t="s">
        <v>55</v>
      </c>
      <c r="AA11" s="1279"/>
      <c r="AB11" s="1279"/>
      <c r="AC11" s="1279" t="s">
        <v>55</v>
      </c>
      <c r="AD11" s="1279"/>
      <c r="AE11" s="1286"/>
      <c r="AF11" s="1301">
        <v>32</v>
      </c>
      <c r="AG11" s="1309">
        <f t="shared" si="0"/>
        <v>8</v>
      </c>
      <c r="AH11" s="1314" t="s">
        <v>583</v>
      </c>
    </row>
    <row r="12" spans="1:34" ht="16.5" customHeight="1">
      <c r="A12" s="1252" t="s">
        <v>392</v>
      </c>
      <c r="B12" s="1139" t="s">
        <v>563</v>
      </c>
      <c r="C12" s="1265" t="s">
        <v>567</v>
      </c>
      <c r="D12" s="1273"/>
      <c r="E12" s="1279" t="s">
        <v>571</v>
      </c>
      <c r="F12" s="1279" t="s">
        <v>55</v>
      </c>
      <c r="G12" s="1279"/>
      <c r="H12" s="1279"/>
      <c r="I12" s="1279" t="s">
        <v>571</v>
      </c>
      <c r="J12" s="1286"/>
      <c r="K12" s="1273"/>
      <c r="L12" s="1279" t="s">
        <v>571</v>
      </c>
      <c r="M12" s="1279" t="s">
        <v>571</v>
      </c>
      <c r="N12" s="1279"/>
      <c r="O12" s="1279"/>
      <c r="P12" s="1279" t="s">
        <v>571</v>
      </c>
      <c r="Q12" s="1286"/>
      <c r="R12" s="1273"/>
      <c r="S12" s="1279" t="s">
        <v>571</v>
      </c>
      <c r="T12" s="1279" t="s">
        <v>571</v>
      </c>
      <c r="U12" s="1279"/>
      <c r="V12" s="1279"/>
      <c r="W12" s="1279" t="s">
        <v>571</v>
      </c>
      <c r="X12" s="1286"/>
      <c r="Y12" s="1273"/>
      <c r="Z12" s="1279" t="s">
        <v>571</v>
      </c>
      <c r="AA12" s="1279" t="s">
        <v>571</v>
      </c>
      <c r="AB12" s="1279"/>
      <c r="AC12" s="1279"/>
      <c r="AD12" s="1279" t="s">
        <v>571</v>
      </c>
      <c r="AE12" s="1295"/>
      <c r="AF12" s="1301">
        <v>92</v>
      </c>
      <c r="AG12" s="1309">
        <f t="shared" si="0"/>
        <v>23</v>
      </c>
      <c r="AH12" s="1314" t="s">
        <v>584</v>
      </c>
    </row>
    <row r="13" spans="1:34" ht="16.5" customHeight="1">
      <c r="A13" s="1252" t="s">
        <v>560</v>
      </c>
      <c r="B13" s="1139" t="s">
        <v>564</v>
      </c>
      <c r="C13" s="1265" t="s">
        <v>570</v>
      </c>
      <c r="D13" s="1273" t="s">
        <v>571</v>
      </c>
      <c r="E13" s="1279"/>
      <c r="F13" s="1279" t="s">
        <v>571</v>
      </c>
      <c r="G13" s="1279" t="s">
        <v>571</v>
      </c>
      <c r="H13" s="1279" t="s">
        <v>571</v>
      </c>
      <c r="I13" s="1279"/>
      <c r="J13" s="1286" t="s">
        <v>571</v>
      </c>
      <c r="K13" s="1273" t="s">
        <v>571</v>
      </c>
      <c r="L13" s="1279"/>
      <c r="M13" s="1279" t="s">
        <v>571</v>
      </c>
      <c r="N13" s="1279" t="s">
        <v>571</v>
      </c>
      <c r="O13" s="1279" t="s">
        <v>571</v>
      </c>
      <c r="P13" s="1279"/>
      <c r="Q13" s="1286" t="s">
        <v>571</v>
      </c>
      <c r="R13" s="1273" t="s">
        <v>571</v>
      </c>
      <c r="S13" s="1279"/>
      <c r="T13" s="1279" t="s">
        <v>571</v>
      </c>
      <c r="U13" s="1279" t="s">
        <v>571</v>
      </c>
      <c r="V13" s="1279" t="s">
        <v>571</v>
      </c>
      <c r="W13" s="1279"/>
      <c r="X13" s="1286" t="s">
        <v>571</v>
      </c>
      <c r="Y13" s="1273" t="s">
        <v>571</v>
      </c>
      <c r="Z13" s="1279"/>
      <c r="AA13" s="1279" t="s">
        <v>571</v>
      </c>
      <c r="AB13" s="1279" t="s">
        <v>571</v>
      </c>
      <c r="AC13" s="1279" t="s">
        <v>571</v>
      </c>
      <c r="AD13" s="1279"/>
      <c r="AE13" s="1295" t="s">
        <v>571</v>
      </c>
      <c r="AF13" s="1301">
        <v>160</v>
      </c>
      <c r="AG13" s="1309">
        <f t="shared" si="0"/>
        <v>40</v>
      </c>
      <c r="AH13" s="1314" t="s">
        <v>585</v>
      </c>
    </row>
    <row r="14" spans="1:34" ht="16.5" customHeight="1">
      <c r="A14" s="1252" t="s">
        <v>560</v>
      </c>
      <c r="B14" s="1139" t="s">
        <v>564</v>
      </c>
      <c r="C14" s="1265" t="s">
        <v>536</v>
      </c>
      <c r="D14" s="1273" t="s">
        <v>571</v>
      </c>
      <c r="E14" s="1279" t="s">
        <v>571</v>
      </c>
      <c r="F14" s="1279"/>
      <c r="G14" s="1279" t="s">
        <v>571</v>
      </c>
      <c r="H14" s="1279" t="s">
        <v>571</v>
      </c>
      <c r="I14" s="1279" t="s">
        <v>571</v>
      </c>
      <c r="J14" s="1286"/>
      <c r="K14" s="1273" t="s">
        <v>571</v>
      </c>
      <c r="L14" s="1279" t="s">
        <v>571</v>
      </c>
      <c r="M14" s="1279"/>
      <c r="N14" s="1279" t="s">
        <v>571</v>
      </c>
      <c r="O14" s="1279" t="s">
        <v>571</v>
      </c>
      <c r="P14" s="1279" t="s">
        <v>571</v>
      </c>
      <c r="Q14" s="1286"/>
      <c r="R14" s="1273" t="s">
        <v>571</v>
      </c>
      <c r="S14" s="1279" t="s">
        <v>571</v>
      </c>
      <c r="T14" s="1279"/>
      <c r="U14" s="1279" t="s">
        <v>571</v>
      </c>
      <c r="V14" s="1279" t="s">
        <v>571</v>
      </c>
      <c r="W14" s="1279" t="s">
        <v>571</v>
      </c>
      <c r="X14" s="1286"/>
      <c r="Y14" s="1273" t="s">
        <v>571</v>
      </c>
      <c r="Z14" s="1279" t="s">
        <v>571</v>
      </c>
      <c r="AA14" s="1279"/>
      <c r="AB14" s="1279" t="s">
        <v>571</v>
      </c>
      <c r="AC14" s="1279" t="s">
        <v>571</v>
      </c>
      <c r="AD14" s="1279" t="s">
        <v>571</v>
      </c>
      <c r="AE14" s="1295"/>
      <c r="AF14" s="1301">
        <v>160</v>
      </c>
      <c r="AG14" s="1309">
        <f t="shared" si="0"/>
        <v>40</v>
      </c>
      <c r="AH14" s="1314" t="s">
        <v>585</v>
      </c>
    </row>
    <row r="15" spans="1:34" ht="16.5" customHeight="1">
      <c r="A15" s="1251" t="s">
        <v>53</v>
      </c>
      <c r="B15" s="1139" t="s">
        <v>563</v>
      </c>
      <c r="C15" s="1265" t="s">
        <v>145</v>
      </c>
      <c r="D15" s="1273" t="s">
        <v>55</v>
      </c>
      <c r="E15" s="1279"/>
      <c r="F15" s="1279" t="s">
        <v>55</v>
      </c>
      <c r="G15" s="1279" t="s">
        <v>55</v>
      </c>
      <c r="H15" s="1279"/>
      <c r="I15" s="1279" t="s">
        <v>55</v>
      </c>
      <c r="J15" s="1286" t="s">
        <v>55</v>
      </c>
      <c r="K15" s="1273" t="s">
        <v>55</v>
      </c>
      <c r="L15" s="1279"/>
      <c r="M15" s="1279" t="s">
        <v>55</v>
      </c>
      <c r="N15" s="1279" t="s">
        <v>55</v>
      </c>
      <c r="O15" s="1279"/>
      <c r="P15" s="1279" t="s">
        <v>55</v>
      </c>
      <c r="Q15" s="1286" t="s">
        <v>55</v>
      </c>
      <c r="R15" s="1273" t="s">
        <v>55</v>
      </c>
      <c r="S15" s="1279"/>
      <c r="T15" s="1279" t="s">
        <v>55</v>
      </c>
      <c r="U15" s="1279" t="s">
        <v>55</v>
      </c>
      <c r="V15" s="1279"/>
      <c r="W15" s="1279" t="s">
        <v>55</v>
      </c>
      <c r="X15" s="1286" t="s">
        <v>55</v>
      </c>
      <c r="Y15" s="1273" t="s">
        <v>55</v>
      </c>
      <c r="Z15" s="1279"/>
      <c r="AA15" s="1279" t="s">
        <v>55</v>
      </c>
      <c r="AB15" s="1279" t="s">
        <v>55</v>
      </c>
      <c r="AC15" s="1279"/>
      <c r="AD15" s="1279" t="s">
        <v>55</v>
      </c>
      <c r="AE15" s="1286" t="s">
        <v>55</v>
      </c>
      <c r="AF15" s="1301">
        <v>80</v>
      </c>
      <c r="AG15" s="1309">
        <f t="shared" si="0"/>
        <v>20</v>
      </c>
      <c r="AH15" s="1314" t="s">
        <v>220</v>
      </c>
    </row>
    <row r="16" spans="1:34" ht="16.5" customHeight="1">
      <c r="A16" s="1252" t="s">
        <v>560</v>
      </c>
      <c r="B16" s="1139" t="s">
        <v>443</v>
      </c>
      <c r="C16" s="1265" t="s">
        <v>568</v>
      </c>
      <c r="D16" s="1273"/>
      <c r="E16" s="1279" t="s">
        <v>55</v>
      </c>
      <c r="F16" s="1279"/>
      <c r="G16" s="1279"/>
      <c r="H16" s="1279" t="s">
        <v>55</v>
      </c>
      <c r="I16" s="1279"/>
      <c r="J16" s="1286"/>
      <c r="K16" s="1273"/>
      <c r="L16" s="1279" t="s">
        <v>55</v>
      </c>
      <c r="M16" s="1279"/>
      <c r="N16" s="1279"/>
      <c r="O16" s="1279" t="s">
        <v>55</v>
      </c>
      <c r="P16" s="1279"/>
      <c r="Q16" s="1286"/>
      <c r="R16" s="1273"/>
      <c r="S16" s="1279" t="s">
        <v>55</v>
      </c>
      <c r="T16" s="1279"/>
      <c r="U16" s="1279"/>
      <c r="V16" s="1279" t="s">
        <v>55</v>
      </c>
      <c r="W16" s="1279"/>
      <c r="X16" s="1286"/>
      <c r="Y16" s="1273"/>
      <c r="Z16" s="1279" t="s">
        <v>55</v>
      </c>
      <c r="AA16" s="1279"/>
      <c r="AB16" s="1279"/>
      <c r="AC16" s="1279" t="s">
        <v>55</v>
      </c>
      <c r="AD16" s="1279"/>
      <c r="AE16" s="1286"/>
      <c r="AF16" s="1301">
        <v>32</v>
      </c>
      <c r="AG16" s="1309">
        <f t="shared" si="0"/>
        <v>8</v>
      </c>
      <c r="AH16" s="1314" t="s">
        <v>583</v>
      </c>
    </row>
    <row r="17" spans="1:34" ht="16.5" customHeight="1">
      <c r="A17" s="1252"/>
      <c r="B17" s="1139"/>
      <c r="C17" s="1265"/>
      <c r="D17" s="1273"/>
      <c r="E17" s="1279"/>
      <c r="F17" s="1279"/>
      <c r="G17" s="1279"/>
      <c r="H17" s="1279"/>
      <c r="I17" s="1279"/>
      <c r="J17" s="1286"/>
      <c r="K17" s="1273"/>
      <c r="L17" s="1279"/>
      <c r="M17" s="1279"/>
      <c r="N17" s="1279"/>
      <c r="O17" s="1279"/>
      <c r="P17" s="1279"/>
      <c r="Q17" s="1286"/>
      <c r="R17" s="1273"/>
      <c r="S17" s="1279"/>
      <c r="T17" s="1279"/>
      <c r="U17" s="1279"/>
      <c r="V17" s="1279"/>
      <c r="W17" s="1279"/>
      <c r="X17" s="1286"/>
      <c r="Y17" s="1273"/>
      <c r="Z17" s="1279"/>
      <c r="AA17" s="1279"/>
      <c r="AB17" s="1279"/>
      <c r="AC17" s="1279"/>
      <c r="AD17" s="1279"/>
      <c r="AE17" s="1295"/>
      <c r="AF17" s="1301"/>
      <c r="AG17" s="1309"/>
      <c r="AH17" s="1314"/>
    </row>
    <row r="18" spans="1:34" ht="16.5" customHeight="1">
      <c r="A18" s="1252"/>
      <c r="B18" s="1139"/>
      <c r="C18" s="1265"/>
      <c r="D18" s="1273"/>
      <c r="E18" s="1279"/>
      <c r="F18" s="1279"/>
      <c r="G18" s="1279"/>
      <c r="H18" s="1279"/>
      <c r="I18" s="1279"/>
      <c r="J18" s="1286"/>
      <c r="K18" s="1273"/>
      <c r="L18" s="1279"/>
      <c r="M18" s="1279"/>
      <c r="N18" s="1279"/>
      <c r="O18" s="1279"/>
      <c r="P18" s="1279"/>
      <c r="Q18" s="1286"/>
      <c r="R18" s="1273"/>
      <c r="S18" s="1279"/>
      <c r="T18" s="1279"/>
      <c r="U18" s="1279"/>
      <c r="V18" s="1279"/>
      <c r="W18" s="1279"/>
      <c r="X18" s="1286"/>
      <c r="Y18" s="1273"/>
      <c r="Z18" s="1279"/>
      <c r="AA18" s="1279"/>
      <c r="AB18" s="1279"/>
      <c r="AC18" s="1279"/>
      <c r="AD18" s="1279"/>
      <c r="AE18" s="1296"/>
      <c r="AF18" s="1301"/>
      <c r="AG18" s="1309"/>
      <c r="AH18" s="1314"/>
    </row>
    <row r="19" spans="1:34" ht="16.5" customHeight="1">
      <c r="A19" s="1252"/>
      <c r="B19" s="1139"/>
      <c r="C19" s="1265"/>
      <c r="D19" s="1273"/>
      <c r="E19" s="1279"/>
      <c r="F19" s="1279"/>
      <c r="G19" s="1279"/>
      <c r="H19" s="1279"/>
      <c r="I19" s="1279"/>
      <c r="J19" s="1286"/>
      <c r="K19" s="1273"/>
      <c r="L19" s="1279"/>
      <c r="M19" s="1279"/>
      <c r="N19" s="1279"/>
      <c r="O19" s="1279"/>
      <c r="P19" s="1279"/>
      <c r="Q19" s="1286"/>
      <c r="R19" s="1273"/>
      <c r="S19" s="1279"/>
      <c r="T19" s="1279"/>
      <c r="U19" s="1279"/>
      <c r="V19" s="1279"/>
      <c r="W19" s="1279"/>
      <c r="X19" s="1286"/>
      <c r="Y19" s="1273"/>
      <c r="Z19" s="1279"/>
      <c r="AA19" s="1279"/>
      <c r="AB19" s="1279"/>
      <c r="AC19" s="1279"/>
      <c r="AD19" s="1279"/>
      <c r="AE19" s="1295"/>
      <c r="AF19" s="1301"/>
      <c r="AG19" s="1309"/>
      <c r="AH19" s="1314"/>
    </row>
    <row r="20" spans="1:34" ht="16.5" customHeight="1">
      <c r="A20" s="1252"/>
      <c r="B20" s="1139"/>
      <c r="C20" s="1265"/>
      <c r="D20" s="1274"/>
      <c r="E20" s="1280"/>
      <c r="F20" s="1280"/>
      <c r="G20" s="1280"/>
      <c r="H20" s="1280"/>
      <c r="I20" s="1280"/>
      <c r="J20" s="1287"/>
      <c r="K20" s="1274"/>
      <c r="L20" s="1280"/>
      <c r="M20" s="1280"/>
      <c r="N20" s="1280"/>
      <c r="O20" s="1280"/>
      <c r="P20" s="1280"/>
      <c r="Q20" s="1287"/>
      <c r="R20" s="1274"/>
      <c r="S20" s="1280"/>
      <c r="T20" s="1280"/>
      <c r="U20" s="1280"/>
      <c r="V20" s="1280"/>
      <c r="W20" s="1280"/>
      <c r="X20" s="1287"/>
      <c r="Y20" s="1274"/>
      <c r="Z20" s="1280"/>
      <c r="AA20" s="1280"/>
      <c r="AB20" s="1280"/>
      <c r="AC20" s="1280"/>
      <c r="AD20" s="1280"/>
      <c r="AE20" s="1297"/>
      <c r="AF20" s="1302"/>
      <c r="AG20" s="1310"/>
      <c r="AH20" s="1315"/>
    </row>
    <row r="21" spans="1:34" ht="16.5" customHeight="1">
      <c r="A21" s="1253" t="s">
        <v>539</v>
      </c>
      <c r="B21" s="1258"/>
      <c r="C21" s="1266"/>
      <c r="D21" s="1275"/>
      <c r="E21" s="1281"/>
      <c r="F21" s="1281"/>
      <c r="G21" s="1281"/>
      <c r="H21" s="1281"/>
      <c r="I21" s="1281"/>
      <c r="J21" s="1288"/>
      <c r="K21" s="1275"/>
      <c r="L21" s="1281"/>
      <c r="M21" s="1281"/>
      <c r="N21" s="1281"/>
      <c r="O21" s="1281"/>
      <c r="P21" s="1281"/>
      <c r="Q21" s="1288"/>
      <c r="R21" s="1275"/>
      <c r="S21" s="1281"/>
      <c r="T21" s="1281"/>
      <c r="U21" s="1281"/>
      <c r="V21" s="1281"/>
      <c r="W21" s="1281"/>
      <c r="X21" s="1288"/>
      <c r="Y21" s="1275"/>
      <c r="Z21" s="1281"/>
      <c r="AA21" s="1281"/>
      <c r="AB21" s="1281"/>
      <c r="AC21" s="1281"/>
      <c r="AD21" s="1281"/>
      <c r="AE21" s="1288"/>
      <c r="AF21" s="1303"/>
      <c r="AG21" s="1311"/>
      <c r="AH21" s="1316"/>
    </row>
    <row r="22" spans="1:34" ht="16.5" customHeight="1">
      <c r="A22" s="1254" t="s">
        <v>561</v>
      </c>
      <c r="B22" s="1259"/>
      <c r="C22" s="1267"/>
      <c r="D22" s="1276">
        <v>10</v>
      </c>
      <c r="E22" s="1282">
        <v>16</v>
      </c>
      <c r="F22" s="1282">
        <v>11</v>
      </c>
      <c r="G22" s="1282">
        <v>9</v>
      </c>
      <c r="H22" s="1282">
        <v>17</v>
      </c>
      <c r="I22" s="1282">
        <v>15</v>
      </c>
      <c r="J22" s="1289">
        <v>15</v>
      </c>
      <c r="K22" s="1276">
        <v>10</v>
      </c>
      <c r="L22" s="1282">
        <v>16</v>
      </c>
      <c r="M22" s="1282">
        <v>11</v>
      </c>
      <c r="N22" s="1282">
        <v>9</v>
      </c>
      <c r="O22" s="1282">
        <v>17</v>
      </c>
      <c r="P22" s="1282">
        <v>15</v>
      </c>
      <c r="Q22" s="1289">
        <v>15</v>
      </c>
      <c r="R22" s="1276">
        <v>10</v>
      </c>
      <c r="S22" s="1282">
        <v>16</v>
      </c>
      <c r="T22" s="1282">
        <v>11</v>
      </c>
      <c r="U22" s="1282">
        <v>9</v>
      </c>
      <c r="V22" s="1282">
        <v>17</v>
      </c>
      <c r="W22" s="1282">
        <v>15</v>
      </c>
      <c r="X22" s="1289">
        <v>15</v>
      </c>
      <c r="Y22" s="1276">
        <v>10</v>
      </c>
      <c r="Z22" s="1282">
        <v>16</v>
      </c>
      <c r="AA22" s="1282">
        <v>11</v>
      </c>
      <c r="AB22" s="1282">
        <v>9</v>
      </c>
      <c r="AC22" s="1282">
        <v>17</v>
      </c>
      <c r="AD22" s="1282">
        <v>15</v>
      </c>
      <c r="AE22" s="1289">
        <v>15</v>
      </c>
      <c r="AF22" s="1304"/>
      <c r="AG22" s="1312"/>
      <c r="AH22" s="1317"/>
    </row>
    <row r="23" spans="1:34" ht="16.5" customHeight="1">
      <c r="A23" s="1255" t="s">
        <v>562</v>
      </c>
      <c r="B23" s="1260"/>
      <c r="C23" s="1268" t="s">
        <v>393</v>
      </c>
      <c r="D23" s="1168" t="s">
        <v>572</v>
      </c>
      <c r="E23" s="1182" t="s">
        <v>572</v>
      </c>
      <c r="F23" s="1182" t="s">
        <v>572</v>
      </c>
      <c r="G23" s="1182" t="s">
        <v>572</v>
      </c>
      <c r="H23" s="1182" t="s">
        <v>572</v>
      </c>
      <c r="I23" s="1182" t="s">
        <v>572</v>
      </c>
      <c r="J23" s="1197" t="s">
        <v>572</v>
      </c>
      <c r="K23" s="1168" t="s">
        <v>572</v>
      </c>
      <c r="L23" s="1182" t="s">
        <v>572</v>
      </c>
      <c r="M23" s="1182" t="s">
        <v>572</v>
      </c>
      <c r="N23" s="1182" t="s">
        <v>572</v>
      </c>
      <c r="O23" s="1182" t="s">
        <v>572</v>
      </c>
      <c r="P23" s="1182" t="s">
        <v>572</v>
      </c>
      <c r="Q23" s="1197" t="s">
        <v>572</v>
      </c>
      <c r="R23" s="1168" t="s">
        <v>572</v>
      </c>
      <c r="S23" s="1182" t="s">
        <v>572</v>
      </c>
      <c r="T23" s="1182" t="s">
        <v>572</v>
      </c>
      <c r="U23" s="1182" t="s">
        <v>572</v>
      </c>
      <c r="V23" s="1182" t="s">
        <v>572</v>
      </c>
      <c r="W23" s="1182" t="s">
        <v>572</v>
      </c>
      <c r="X23" s="1197" t="s">
        <v>572</v>
      </c>
      <c r="Y23" s="1168" t="s">
        <v>572</v>
      </c>
      <c r="Z23" s="1182" t="s">
        <v>572</v>
      </c>
      <c r="AA23" s="1182" t="s">
        <v>572</v>
      </c>
      <c r="AB23" s="1182" t="s">
        <v>572</v>
      </c>
      <c r="AC23" s="1182" t="s">
        <v>572</v>
      </c>
      <c r="AD23" s="1182" t="s">
        <v>572</v>
      </c>
      <c r="AE23" s="1213" t="s">
        <v>572</v>
      </c>
      <c r="AF23" s="1174" t="s">
        <v>487</v>
      </c>
      <c r="AG23" s="1173"/>
      <c r="AH23" s="1244"/>
    </row>
    <row r="24" spans="1:34" ht="16.5" customHeight="1">
      <c r="A24" s="1256"/>
      <c r="B24" s="1261"/>
      <c r="C24" s="1265" t="s">
        <v>385</v>
      </c>
      <c r="D24" s="1169" t="s">
        <v>572</v>
      </c>
      <c r="E24" s="1183" t="s">
        <v>572</v>
      </c>
      <c r="F24" s="1183" t="s">
        <v>572</v>
      </c>
      <c r="G24" s="1183" t="s">
        <v>572</v>
      </c>
      <c r="H24" s="1183" t="s">
        <v>572</v>
      </c>
      <c r="I24" s="1183" t="s">
        <v>572</v>
      </c>
      <c r="J24" s="1198" t="s">
        <v>572</v>
      </c>
      <c r="K24" s="1169" t="s">
        <v>572</v>
      </c>
      <c r="L24" s="1183" t="s">
        <v>572</v>
      </c>
      <c r="M24" s="1183" t="s">
        <v>572</v>
      </c>
      <c r="N24" s="1183" t="s">
        <v>572</v>
      </c>
      <c r="O24" s="1183" t="s">
        <v>572</v>
      </c>
      <c r="P24" s="1183" t="s">
        <v>572</v>
      </c>
      <c r="Q24" s="1198" t="s">
        <v>572</v>
      </c>
      <c r="R24" s="1169" t="s">
        <v>572</v>
      </c>
      <c r="S24" s="1183" t="s">
        <v>572</v>
      </c>
      <c r="T24" s="1183" t="s">
        <v>572</v>
      </c>
      <c r="U24" s="1183" t="s">
        <v>572</v>
      </c>
      <c r="V24" s="1183" t="s">
        <v>572</v>
      </c>
      <c r="W24" s="1183" t="s">
        <v>572</v>
      </c>
      <c r="X24" s="1198" t="s">
        <v>572</v>
      </c>
      <c r="Y24" s="1169" t="s">
        <v>572</v>
      </c>
      <c r="Z24" s="1183" t="s">
        <v>572</v>
      </c>
      <c r="AA24" s="1183" t="s">
        <v>572</v>
      </c>
      <c r="AB24" s="1183" t="s">
        <v>572</v>
      </c>
      <c r="AC24" s="1183" t="s">
        <v>572</v>
      </c>
      <c r="AD24" s="1183" t="s">
        <v>572</v>
      </c>
      <c r="AE24" s="1214" t="s">
        <v>572</v>
      </c>
      <c r="AF24" s="1224" t="s">
        <v>581</v>
      </c>
      <c r="AG24" s="1173"/>
      <c r="AH24" s="1244"/>
    </row>
    <row r="25" spans="1:34" ht="16.5" customHeight="1">
      <c r="A25" s="1256"/>
      <c r="B25" s="1261"/>
      <c r="C25" s="1265" t="s">
        <v>392</v>
      </c>
      <c r="D25" s="1169" t="s">
        <v>574</v>
      </c>
      <c r="E25" s="1183" t="s">
        <v>574</v>
      </c>
      <c r="F25" s="1183" t="s">
        <v>574</v>
      </c>
      <c r="G25" s="1183" t="s">
        <v>574</v>
      </c>
      <c r="H25" s="1183" t="s">
        <v>574</v>
      </c>
      <c r="I25" s="1183" t="s">
        <v>574</v>
      </c>
      <c r="J25" s="1198" t="s">
        <v>572</v>
      </c>
      <c r="K25" s="1169" t="s">
        <v>574</v>
      </c>
      <c r="L25" s="1183" t="s">
        <v>574</v>
      </c>
      <c r="M25" s="1183" t="s">
        <v>574</v>
      </c>
      <c r="N25" s="1183" t="s">
        <v>574</v>
      </c>
      <c r="O25" s="1183" t="s">
        <v>574</v>
      </c>
      <c r="P25" s="1183" t="s">
        <v>574</v>
      </c>
      <c r="Q25" s="1198" t="s">
        <v>572</v>
      </c>
      <c r="R25" s="1169" t="s">
        <v>574</v>
      </c>
      <c r="S25" s="1183" t="s">
        <v>574</v>
      </c>
      <c r="T25" s="1183" t="s">
        <v>574</v>
      </c>
      <c r="U25" s="1183" t="s">
        <v>574</v>
      </c>
      <c r="V25" s="1183" t="s">
        <v>574</v>
      </c>
      <c r="W25" s="1183" t="s">
        <v>574</v>
      </c>
      <c r="X25" s="1198" t="s">
        <v>572</v>
      </c>
      <c r="Y25" s="1169" t="s">
        <v>574</v>
      </c>
      <c r="Z25" s="1183" t="s">
        <v>574</v>
      </c>
      <c r="AA25" s="1183" t="s">
        <v>574</v>
      </c>
      <c r="AB25" s="1183" t="s">
        <v>574</v>
      </c>
      <c r="AC25" s="1183" t="s">
        <v>574</v>
      </c>
      <c r="AD25" s="1183" t="s">
        <v>574</v>
      </c>
      <c r="AE25" s="1214" t="s">
        <v>572</v>
      </c>
      <c r="AF25" s="1120" t="s">
        <v>555</v>
      </c>
      <c r="AG25" s="1120"/>
      <c r="AH25" s="1245"/>
    </row>
    <row r="26" spans="1:34" ht="16.5" customHeight="1">
      <c r="A26" s="1256"/>
      <c r="B26" s="1261"/>
      <c r="C26" s="1152" t="s">
        <v>542</v>
      </c>
      <c r="D26" s="1169" t="s">
        <v>572</v>
      </c>
      <c r="E26" s="1183" t="s">
        <v>572</v>
      </c>
      <c r="F26" s="1183" t="s">
        <v>572</v>
      </c>
      <c r="G26" s="1183" t="s">
        <v>572</v>
      </c>
      <c r="H26" s="1183" t="s">
        <v>572</v>
      </c>
      <c r="I26" s="1183" t="s">
        <v>572</v>
      </c>
      <c r="J26" s="1198" t="s">
        <v>572</v>
      </c>
      <c r="K26" s="1169" t="s">
        <v>572</v>
      </c>
      <c r="L26" s="1183" t="s">
        <v>572</v>
      </c>
      <c r="M26" s="1183" t="s">
        <v>572</v>
      </c>
      <c r="N26" s="1183" t="s">
        <v>572</v>
      </c>
      <c r="O26" s="1183" t="s">
        <v>572</v>
      </c>
      <c r="P26" s="1183" t="s">
        <v>572</v>
      </c>
      <c r="Q26" s="1198" t="s">
        <v>572</v>
      </c>
      <c r="R26" s="1169" t="s">
        <v>572</v>
      </c>
      <c r="S26" s="1183" t="s">
        <v>572</v>
      </c>
      <c r="T26" s="1183" t="s">
        <v>572</v>
      </c>
      <c r="U26" s="1183" t="s">
        <v>572</v>
      </c>
      <c r="V26" s="1183" t="s">
        <v>572</v>
      </c>
      <c r="W26" s="1183" t="s">
        <v>572</v>
      </c>
      <c r="X26" s="1198" t="s">
        <v>572</v>
      </c>
      <c r="Y26" s="1169" t="s">
        <v>572</v>
      </c>
      <c r="Z26" s="1183" t="s">
        <v>572</v>
      </c>
      <c r="AA26" s="1183" t="s">
        <v>572</v>
      </c>
      <c r="AB26" s="1183" t="s">
        <v>572</v>
      </c>
      <c r="AC26" s="1183" t="s">
        <v>572</v>
      </c>
      <c r="AD26" s="1183" t="s">
        <v>572</v>
      </c>
      <c r="AE26" s="1214" t="s">
        <v>572</v>
      </c>
      <c r="AF26" s="1225" t="s">
        <v>356</v>
      </c>
      <c r="AG26" s="1120"/>
      <c r="AH26" s="1245"/>
    </row>
    <row r="27" spans="1:34" ht="16.5" customHeight="1">
      <c r="A27" s="1256"/>
      <c r="B27" s="1261"/>
      <c r="C27" s="1269"/>
      <c r="D27" s="1170"/>
      <c r="E27" s="1184"/>
      <c r="F27" s="1184"/>
      <c r="G27" s="1184"/>
      <c r="H27" s="1184"/>
      <c r="I27" s="1184"/>
      <c r="J27" s="1199"/>
      <c r="K27" s="1170"/>
      <c r="L27" s="1184"/>
      <c r="M27" s="1184"/>
      <c r="N27" s="1184"/>
      <c r="O27" s="1184"/>
      <c r="P27" s="1184"/>
      <c r="Q27" s="1199"/>
      <c r="R27" s="1170"/>
      <c r="S27" s="1184"/>
      <c r="T27" s="1184"/>
      <c r="U27" s="1184"/>
      <c r="V27" s="1184"/>
      <c r="W27" s="1184"/>
      <c r="X27" s="1199"/>
      <c r="Y27" s="1170"/>
      <c r="Z27" s="1184"/>
      <c r="AA27" s="1184"/>
      <c r="AB27" s="1184"/>
      <c r="AC27" s="1184"/>
      <c r="AD27" s="1184"/>
      <c r="AE27" s="1215"/>
      <c r="AF27" s="1226" t="s">
        <v>73</v>
      </c>
      <c r="AG27" s="1236"/>
      <c r="AH27" s="1246"/>
    </row>
    <row r="28" spans="1:34" ht="16.5" customHeight="1">
      <c r="A28" s="1257"/>
      <c r="B28" s="1262"/>
      <c r="C28" s="1270"/>
      <c r="D28" s="1171"/>
      <c r="E28" s="1185"/>
      <c r="F28" s="1185"/>
      <c r="G28" s="1185"/>
      <c r="H28" s="1185"/>
      <c r="I28" s="1185"/>
      <c r="J28" s="1200"/>
      <c r="K28" s="1171"/>
      <c r="L28" s="1185"/>
      <c r="M28" s="1185"/>
      <c r="N28" s="1185"/>
      <c r="O28" s="1185"/>
      <c r="P28" s="1185"/>
      <c r="Q28" s="1200"/>
      <c r="R28" s="1171"/>
      <c r="S28" s="1185"/>
      <c r="T28" s="1185"/>
      <c r="U28" s="1185"/>
      <c r="V28" s="1185"/>
      <c r="W28" s="1185"/>
      <c r="X28" s="1200"/>
      <c r="Y28" s="1171"/>
      <c r="Z28" s="1185"/>
      <c r="AA28" s="1185"/>
      <c r="AB28" s="1185"/>
      <c r="AC28" s="1185"/>
      <c r="AD28" s="1185"/>
      <c r="AE28" s="1216"/>
      <c r="AF28" s="1227"/>
      <c r="AG28" s="1145"/>
      <c r="AH28" s="1247"/>
    </row>
    <row r="29" spans="1:34" ht="14.25" customHeight="1">
      <c r="A29" s="1131" t="s">
        <v>540</v>
      </c>
      <c r="B29" s="1146"/>
      <c r="C29" s="1146"/>
      <c r="D29" s="1146"/>
      <c r="E29" s="1186"/>
      <c r="F29" s="1186"/>
      <c r="G29" s="1186"/>
      <c r="H29" s="1186"/>
      <c r="I29" s="1186"/>
      <c r="J29" s="1186"/>
      <c r="K29" s="1186"/>
      <c r="L29" s="1186"/>
      <c r="M29" s="1186"/>
      <c r="N29" s="1186"/>
      <c r="O29" s="1186"/>
      <c r="P29" s="1186"/>
      <c r="Q29" s="1186"/>
      <c r="R29" s="1186"/>
      <c r="S29" s="1186"/>
      <c r="T29" s="1186"/>
      <c r="U29" s="1186"/>
      <c r="V29" s="1186"/>
      <c r="W29" s="1186"/>
      <c r="X29" s="1186"/>
      <c r="Y29" s="1186"/>
      <c r="Z29" s="1186"/>
      <c r="AA29" s="1186"/>
      <c r="AB29" s="1186"/>
      <c r="AC29" s="1186"/>
      <c r="AD29" s="1186"/>
      <c r="AE29" s="1186"/>
      <c r="AF29" s="1186"/>
      <c r="AG29" s="1186"/>
      <c r="AH29" s="1186"/>
    </row>
    <row r="30" spans="1:34" ht="14.25" customHeight="1">
      <c r="A30" s="1132" t="s">
        <v>329</v>
      </c>
      <c r="B30" s="1174"/>
      <c r="C30" s="1174"/>
      <c r="D30" s="1174"/>
      <c r="E30" s="1174"/>
      <c r="F30" s="1174"/>
      <c r="G30" s="1174"/>
      <c r="H30" s="1174"/>
      <c r="I30" s="1174"/>
      <c r="J30" s="1174"/>
      <c r="K30" s="1174"/>
      <c r="L30" s="1174"/>
      <c r="M30" s="1174"/>
      <c r="N30" s="1174"/>
      <c r="O30" s="1174"/>
      <c r="P30" s="1174"/>
      <c r="Q30" s="1174"/>
      <c r="R30" s="1174"/>
      <c r="S30" s="1120"/>
      <c r="T30" s="1120"/>
      <c r="U30" s="1120"/>
      <c r="V30" s="1120"/>
      <c r="W30" s="1120"/>
      <c r="X30" s="1120"/>
      <c r="Y30" s="1120"/>
      <c r="Z30" s="1120"/>
      <c r="AA30" s="1120"/>
      <c r="AB30" s="1120"/>
      <c r="AC30" s="1120"/>
      <c r="AD30" s="1120"/>
      <c r="AE30" s="1120"/>
      <c r="AF30" s="1120"/>
      <c r="AG30" s="1120"/>
      <c r="AH30" s="1120"/>
    </row>
    <row r="31" spans="1:34" ht="14.25" customHeight="1">
      <c r="A31" s="1132" t="s">
        <v>325</v>
      </c>
      <c r="B31" s="1174"/>
      <c r="C31" s="1174"/>
      <c r="D31" s="1174"/>
      <c r="E31" s="1174"/>
      <c r="F31" s="1174"/>
      <c r="G31" s="1174"/>
      <c r="H31" s="1174"/>
      <c r="I31" s="1174"/>
      <c r="J31" s="1174"/>
      <c r="K31" s="1174"/>
      <c r="L31" s="1174"/>
      <c r="M31" s="1174"/>
      <c r="N31" s="1174"/>
      <c r="O31" s="1174"/>
      <c r="P31" s="1174"/>
      <c r="Q31" s="1174"/>
      <c r="R31" s="1174"/>
      <c r="S31" s="1120"/>
      <c r="T31" s="1120"/>
      <c r="U31" s="1120"/>
      <c r="V31" s="1120"/>
      <c r="W31" s="1120"/>
      <c r="X31" s="1120"/>
      <c r="Y31" s="1120"/>
      <c r="Z31" s="1120"/>
      <c r="AA31" s="1120"/>
      <c r="AB31" s="1120"/>
      <c r="AC31" s="1120"/>
      <c r="AD31" s="1120"/>
      <c r="AE31" s="1120"/>
      <c r="AF31" s="1120"/>
      <c r="AG31" s="1120"/>
      <c r="AH31" s="1120"/>
    </row>
    <row r="32" spans="1:34" ht="14.25" customHeight="1">
      <c r="A32" s="1133" t="s">
        <v>530</v>
      </c>
      <c r="B32" s="1174"/>
      <c r="C32" s="1174"/>
      <c r="D32" s="1174"/>
      <c r="E32" s="1174"/>
      <c r="F32" s="1174"/>
      <c r="G32" s="1174"/>
      <c r="H32" s="1174"/>
      <c r="I32" s="1174"/>
      <c r="J32" s="1174"/>
      <c r="K32" s="1174"/>
      <c r="L32" s="1174"/>
      <c r="M32" s="1174"/>
      <c r="N32" s="1174"/>
      <c r="O32" s="1174"/>
      <c r="P32" s="1174"/>
      <c r="Q32" s="1174"/>
      <c r="R32" s="1174"/>
      <c r="S32" s="1120"/>
      <c r="T32" s="1120"/>
      <c r="U32" s="1120"/>
      <c r="V32" s="1120"/>
      <c r="W32" s="1120"/>
      <c r="X32" s="1120"/>
      <c r="Y32" s="1120"/>
      <c r="Z32" s="1120"/>
      <c r="AA32" s="1120"/>
      <c r="AB32" s="1120"/>
      <c r="AC32" s="1120"/>
      <c r="AD32" s="1120"/>
      <c r="AE32" s="1120"/>
      <c r="AF32" s="1120"/>
      <c r="AG32" s="1120"/>
      <c r="AH32" s="1120"/>
    </row>
    <row r="33" spans="1:34" ht="14.25" customHeight="1">
      <c r="A33" s="1133" t="s">
        <v>541</v>
      </c>
      <c r="B33" s="1146"/>
      <c r="C33" s="1146"/>
      <c r="D33" s="1146"/>
      <c r="E33" s="1120"/>
      <c r="F33" s="1120"/>
      <c r="G33" s="1120"/>
      <c r="H33" s="1120"/>
      <c r="I33" s="1120"/>
      <c r="J33" s="1120"/>
      <c r="K33" s="1120"/>
      <c r="L33" s="1120"/>
      <c r="M33" s="1120"/>
      <c r="N33" s="1120"/>
      <c r="O33" s="1120"/>
      <c r="P33" s="1120"/>
      <c r="Q33" s="1120"/>
      <c r="R33" s="1120"/>
      <c r="S33" s="1120"/>
      <c r="T33" s="1120"/>
      <c r="U33" s="1120"/>
      <c r="V33" s="1120"/>
      <c r="W33" s="1120"/>
      <c r="X33" s="1120"/>
      <c r="Y33" s="1120"/>
      <c r="Z33" s="1120"/>
      <c r="AA33" s="1120"/>
      <c r="AB33" s="1120"/>
      <c r="AC33" s="1120"/>
      <c r="AD33" s="1120"/>
      <c r="AE33" s="1120"/>
      <c r="AF33" s="1120"/>
      <c r="AG33" s="1120"/>
      <c r="AH33" s="1120"/>
    </row>
    <row r="34" spans="1:34" ht="14.25" customHeight="1">
      <c r="A34" s="1132" t="s">
        <v>543</v>
      </c>
      <c r="B34" s="1146"/>
      <c r="C34" s="1146"/>
      <c r="D34" s="1146"/>
      <c r="E34" s="1120"/>
      <c r="F34" s="1120"/>
      <c r="G34" s="1120"/>
      <c r="H34" s="1120"/>
      <c r="I34" s="1120"/>
      <c r="J34" s="1120"/>
      <c r="K34" s="1120"/>
      <c r="L34" s="1120"/>
      <c r="M34" s="1120"/>
      <c r="N34" s="1120"/>
      <c r="O34" s="1120"/>
      <c r="P34" s="1120"/>
      <c r="Q34" s="1120"/>
      <c r="R34" s="1120"/>
      <c r="S34" s="1120"/>
      <c r="T34" s="1120"/>
      <c r="U34" s="1120"/>
      <c r="V34" s="1120"/>
      <c r="W34" s="1120"/>
      <c r="X34" s="1120"/>
      <c r="Y34" s="1120"/>
      <c r="Z34" s="1120"/>
      <c r="AA34" s="1120"/>
      <c r="AB34" s="1120"/>
      <c r="AC34" s="1120"/>
      <c r="AD34" s="1120"/>
      <c r="AE34" s="1120"/>
      <c r="AF34" s="1120"/>
      <c r="AG34" s="1120"/>
      <c r="AH34" s="1120"/>
    </row>
    <row r="35" spans="1:34" ht="14.25" customHeight="1">
      <c r="A35" s="1132" t="s">
        <v>180</v>
      </c>
      <c r="B35" s="1146"/>
      <c r="C35" s="1146"/>
      <c r="D35" s="1146"/>
      <c r="E35" s="1120"/>
      <c r="F35" s="1120"/>
      <c r="G35" s="1120"/>
      <c r="H35" s="1120"/>
      <c r="I35" s="1120"/>
      <c r="J35" s="1120"/>
      <c r="K35" s="1120"/>
      <c r="L35" s="1120"/>
      <c r="M35" s="1120"/>
      <c r="N35" s="1120"/>
      <c r="O35" s="1120"/>
      <c r="P35" s="1120"/>
      <c r="Q35" s="1120"/>
      <c r="R35" s="1120"/>
      <c r="S35" s="1120"/>
      <c r="T35" s="1120"/>
      <c r="U35" s="1120"/>
      <c r="V35" s="1120"/>
      <c r="W35" s="1120"/>
      <c r="X35" s="1120"/>
      <c r="Y35" s="1120"/>
      <c r="Z35" s="1120"/>
      <c r="AA35" s="1120"/>
      <c r="AB35" s="1120"/>
      <c r="AC35" s="1120"/>
      <c r="AD35" s="1120"/>
      <c r="AE35" s="1120"/>
      <c r="AF35" s="1120"/>
      <c r="AG35" s="1120"/>
      <c r="AH35" s="1120"/>
    </row>
    <row r="36" spans="1:34" ht="14.25" customHeight="1">
      <c r="A36" s="1132" t="s">
        <v>544</v>
      </c>
      <c r="B36" s="1146"/>
      <c r="C36" s="1146"/>
      <c r="D36" s="1146"/>
      <c r="E36" s="1120"/>
      <c r="F36" s="1120"/>
      <c r="G36" s="1120"/>
      <c r="H36" s="1120"/>
      <c r="I36" s="1120"/>
      <c r="J36" s="1120"/>
      <c r="K36" s="1120"/>
      <c r="L36" s="1120"/>
      <c r="M36" s="1120"/>
      <c r="N36" s="1120"/>
      <c r="O36" s="1120"/>
      <c r="P36" s="1120"/>
      <c r="Q36" s="1120"/>
      <c r="R36" s="1120"/>
      <c r="S36" s="1120"/>
      <c r="T36" s="1120"/>
      <c r="U36" s="1120"/>
      <c r="V36" s="1120"/>
      <c r="W36" s="1120"/>
      <c r="X36" s="1120"/>
      <c r="Y36" s="1120"/>
      <c r="Z36" s="1120"/>
      <c r="AA36" s="1120"/>
      <c r="AB36" s="1120"/>
      <c r="AC36" s="1120"/>
      <c r="AD36" s="1120"/>
      <c r="AE36" s="1120"/>
      <c r="AF36" s="1120"/>
      <c r="AG36" s="1120"/>
      <c r="AH36" s="1120"/>
    </row>
    <row r="37" spans="1:34" ht="14.25" customHeight="1">
      <c r="A37" s="1132" t="s">
        <v>138</v>
      </c>
      <c r="B37" s="1146"/>
      <c r="C37" s="1146"/>
      <c r="D37" s="1146"/>
      <c r="E37" s="1120"/>
      <c r="F37" s="1120"/>
      <c r="G37" s="1120"/>
      <c r="H37" s="1120"/>
      <c r="I37" s="1120"/>
      <c r="J37" s="1120"/>
      <c r="K37" s="1120"/>
      <c r="L37" s="1120"/>
      <c r="M37" s="1120"/>
      <c r="N37" s="1120"/>
      <c r="O37" s="1120"/>
      <c r="P37" s="1120"/>
      <c r="Q37" s="1120"/>
      <c r="R37" s="1120"/>
      <c r="S37" s="1120"/>
      <c r="T37" s="1120"/>
      <c r="U37" s="1120"/>
      <c r="V37" s="1120"/>
      <c r="W37" s="1120"/>
      <c r="X37" s="1120"/>
      <c r="Y37" s="1120"/>
      <c r="Z37" s="1120"/>
      <c r="AA37" s="1120"/>
      <c r="AB37" s="1120"/>
      <c r="AC37" s="1120"/>
      <c r="AD37" s="1120"/>
      <c r="AE37" s="1120"/>
      <c r="AF37" s="1120"/>
      <c r="AG37" s="1120"/>
      <c r="AH37" s="1120"/>
    </row>
    <row r="38" spans="1:34" ht="14.25" customHeight="1">
      <c r="A38" s="1132" t="s">
        <v>221</v>
      </c>
      <c r="B38" s="1146"/>
      <c r="C38" s="1146"/>
      <c r="D38" s="1146"/>
      <c r="E38" s="1186"/>
      <c r="F38" s="1186"/>
      <c r="G38" s="1186"/>
      <c r="H38" s="1186"/>
      <c r="I38" s="1186"/>
      <c r="J38" s="1186"/>
      <c r="K38" s="1186"/>
      <c r="L38" s="1186"/>
      <c r="M38" s="1186"/>
      <c r="N38" s="1186"/>
      <c r="O38" s="1186"/>
      <c r="P38" s="1186"/>
      <c r="Q38" s="1186"/>
      <c r="R38" s="1186"/>
      <c r="S38" s="1186"/>
      <c r="T38" s="1186"/>
      <c r="U38" s="1186"/>
      <c r="V38" s="1186"/>
      <c r="W38" s="1186"/>
      <c r="X38" s="1186"/>
      <c r="Y38" s="1186"/>
      <c r="Z38" s="1186"/>
      <c r="AA38" s="1186"/>
      <c r="AB38" s="1186"/>
      <c r="AC38" s="1186"/>
      <c r="AD38" s="1186"/>
      <c r="AE38" s="1186"/>
      <c r="AF38" s="1186"/>
      <c r="AG38" s="1186"/>
      <c r="AH38" s="1186"/>
    </row>
    <row r="39" spans="1:34" ht="14.25" customHeight="1">
      <c r="A39" s="1132" t="s">
        <v>77</v>
      </c>
      <c r="B39" s="1146"/>
      <c r="C39" s="1146"/>
      <c r="D39" s="1146"/>
      <c r="E39" s="1120"/>
      <c r="F39" s="1120"/>
      <c r="G39" s="1120"/>
      <c r="H39" s="1120"/>
      <c r="I39" s="1120"/>
      <c r="J39" s="1120"/>
      <c r="K39" s="1120"/>
      <c r="L39" s="1120"/>
      <c r="M39" s="1120"/>
      <c r="N39" s="1120"/>
      <c r="O39" s="1120"/>
      <c r="P39" s="1120"/>
      <c r="Q39" s="1120"/>
      <c r="R39" s="1120"/>
      <c r="S39" s="1120"/>
      <c r="T39" s="1120"/>
      <c r="U39" s="1120"/>
      <c r="V39" s="1120"/>
      <c r="W39" s="1120"/>
      <c r="X39" s="1120"/>
      <c r="Y39" s="1120"/>
      <c r="Z39" s="1120"/>
      <c r="AA39" s="1120"/>
      <c r="AB39" s="1120"/>
      <c r="AC39" s="1120"/>
      <c r="AD39" s="1120"/>
      <c r="AE39" s="1120"/>
      <c r="AF39" s="1120"/>
      <c r="AG39" s="1120"/>
      <c r="AH39" s="1120"/>
    </row>
    <row r="40" spans="1:34" ht="14.25" customHeight="1">
      <c r="A40" s="1132" t="s">
        <v>545</v>
      </c>
      <c r="B40" s="1146"/>
      <c r="C40" s="1146"/>
      <c r="D40" s="1146"/>
      <c r="E40" s="1120"/>
      <c r="F40" s="1120"/>
      <c r="G40" s="1120"/>
      <c r="H40" s="1120"/>
      <c r="I40" s="1120"/>
      <c r="J40" s="1120"/>
      <c r="K40" s="1120"/>
      <c r="L40" s="1120"/>
      <c r="M40" s="1120"/>
      <c r="N40" s="1120"/>
      <c r="O40" s="1120"/>
      <c r="P40" s="1120"/>
      <c r="Q40" s="1120"/>
      <c r="R40" s="1120"/>
      <c r="S40" s="1120"/>
      <c r="T40" s="1120"/>
      <c r="U40" s="1120"/>
      <c r="V40" s="1120"/>
      <c r="W40" s="1120"/>
      <c r="X40" s="1120"/>
      <c r="Y40" s="1120"/>
      <c r="Z40" s="1120"/>
      <c r="AA40" s="1120"/>
      <c r="AB40" s="1120"/>
      <c r="AC40" s="1120"/>
      <c r="AD40" s="1120"/>
      <c r="AE40" s="1120"/>
      <c r="AF40" s="1120"/>
      <c r="AG40" s="1120"/>
      <c r="AH40" s="1120"/>
    </row>
    <row r="41" spans="1:34" ht="16.5" customHeight="1">
      <c r="A41" s="1146"/>
      <c r="B41" s="1146"/>
      <c r="C41" s="1146"/>
      <c r="D41" s="1146"/>
      <c r="E41" s="1186"/>
      <c r="F41" s="1186"/>
      <c r="G41" s="1186"/>
      <c r="H41" s="1186"/>
      <c r="I41" s="1186"/>
      <c r="J41" s="1186"/>
      <c r="K41" s="1186"/>
      <c r="L41" s="1186"/>
      <c r="M41" s="1186"/>
      <c r="N41" s="1186"/>
      <c r="O41" s="1186"/>
      <c r="P41" s="1186"/>
      <c r="Q41" s="1186"/>
      <c r="R41" s="1186"/>
      <c r="S41" s="1186"/>
      <c r="T41" s="1186"/>
      <c r="U41" s="1186"/>
      <c r="V41" s="1186"/>
      <c r="W41" s="1186"/>
      <c r="X41" s="1186"/>
      <c r="Y41" s="1186"/>
      <c r="Z41" s="1186"/>
      <c r="AA41" s="1186"/>
      <c r="AB41" s="1186"/>
      <c r="AC41" s="1186"/>
      <c r="AD41" s="1186"/>
      <c r="AE41" s="1186"/>
      <c r="AF41" s="1186"/>
      <c r="AG41" s="1186"/>
      <c r="AH41" s="1186"/>
    </row>
    <row r="42" spans="1:34" ht="16.5" customHeight="1">
      <c r="A42" s="1146"/>
      <c r="B42" s="1146"/>
      <c r="C42" s="1146"/>
      <c r="D42" s="1146"/>
      <c r="E42" s="1186"/>
      <c r="F42" s="1186"/>
      <c r="G42" s="1186"/>
      <c r="H42" s="1186"/>
      <c r="I42" s="1186"/>
      <c r="J42" s="1186"/>
      <c r="K42" s="1186"/>
      <c r="L42" s="1186"/>
      <c r="M42" s="1186"/>
      <c r="N42" s="1186"/>
      <c r="O42" s="1186"/>
      <c r="P42" s="1186"/>
      <c r="Q42" s="1186"/>
      <c r="R42" s="1186"/>
      <c r="S42" s="1186"/>
      <c r="T42" s="1186"/>
      <c r="U42" s="1186"/>
      <c r="V42" s="1186"/>
      <c r="W42" s="1186"/>
      <c r="X42" s="1186"/>
      <c r="Y42" s="1186"/>
      <c r="Z42" s="1186"/>
      <c r="AA42" s="1186"/>
      <c r="AB42" s="1186"/>
      <c r="AC42" s="1186"/>
      <c r="AD42" s="1186"/>
      <c r="AE42" s="1186"/>
      <c r="AF42" s="1186"/>
      <c r="AG42" s="1186"/>
      <c r="AH42" s="1186"/>
    </row>
    <row r="43" spans="1:34" ht="16.5" customHeight="1">
      <c r="A43" s="1146"/>
      <c r="B43" s="1146"/>
      <c r="C43" s="1146"/>
      <c r="D43" s="1146"/>
      <c r="E43" s="1186"/>
      <c r="F43" s="1186"/>
      <c r="G43" s="1186"/>
      <c r="H43" s="1186"/>
      <c r="I43" s="1186"/>
      <c r="J43" s="1186"/>
      <c r="K43" s="1186"/>
      <c r="L43" s="1186"/>
      <c r="M43" s="1186"/>
      <c r="N43" s="1186"/>
      <c r="O43" s="1186"/>
      <c r="P43" s="1186"/>
      <c r="Q43" s="1186"/>
      <c r="R43" s="1186"/>
      <c r="S43" s="1186"/>
      <c r="T43" s="1186"/>
      <c r="U43" s="1186"/>
      <c r="V43" s="1186"/>
      <c r="W43" s="1186"/>
      <c r="X43" s="1186"/>
      <c r="Y43" s="1186"/>
      <c r="Z43" s="1186"/>
      <c r="AA43" s="1186"/>
      <c r="AB43" s="1186"/>
      <c r="AC43" s="1186"/>
      <c r="AD43" s="1186"/>
      <c r="AE43" s="1186"/>
      <c r="AF43" s="1186"/>
      <c r="AG43" s="1186"/>
      <c r="AH43" s="1186"/>
    </row>
  </sheetData>
  <mergeCells count="17">
    <mergeCell ref="Y1:AE1"/>
    <mergeCell ref="AF1:AH1"/>
    <mergeCell ref="Y2:AE2"/>
    <mergeCell ref="AF2:AH2"/>
    <mergeCell ref="D4:J4"/>
    <mergeCell ref="K4:Q4"/>
    <mergeCell ref="R4:X4"/>
    <mergeCell ref="Y4:AE4"/>
    <mergeCell ref="AF4:AG4"/>
    <mergeCell ref="A21:C21"/>
    <mergeCell ref="A22:C22"/>
    <mergeCell ref="AF27:AH27"/>
    <mergeCell ref="A4:A6"/>
    <mergeCell ref="B4:B6"/>
    <mergeCell ref="C4:C5"/>
    <mergeCell ref="AH4:AH6"/>
    <mergeCell ref="A23:B28"/>
  </mergeCells>
  <phoneticPr fontId="7"/>
  <pageMargins left="0.7" right="0.7" top="0.75" bottom="0.75" header="0.3" footer="0.3"/>
  <pageSetup paperSize="9" scale="83" fitToWidth="1" fitToHeight="1" orientation="landscape" usePrinterDefaults="1" horizontalDpi="300" verticalDpi="300" r:id="rId1"/>
  <headerFooter alignWithMargins="0"/>
  <colBreaks count="1" manualBreakCount="1">
    <brk id="34"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P65"/>
  <sheetViews>
    <sheetView view="pageBreakPreview" topLeftCell="A55" zoomScaleNormal="85" zoomScaleSheetLayoutView="100" workbookViewId="0">
      <selection activeCell="B1" sqref="B1"/>
    </sheetView>
  </sheetViews>
  <sheetFormatPr defaultRowHeight="13.5"/>
  <cols>
    <col min="1" max="1" width="1.5" style="74" customWidth="1"/>
    <col min="2" max="3" width="4.25" style="74" customWidth="1"/>
    <col min="4" max="4" width="0.625" style="74" customWidth="1"/>
    <col min="5" max="40" width="3.125" style="74" customWidth="1"/>
    <col min="41" max="41" width="1.5" style="74" customWidth="1"/>
    <col min="42" max="42" width="9" style="75" customWidth="1"/>
    <col min="43" max="16384" width="9" style="74" customWidth="1"/>
  </cols>
  <sheetData>
    <row r="1" spans="2:42" s="76" customFormat="1">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8"/>
    </row>
    <row r="2" spans="2:42" s="76" customFormat="1">
      <c r="B2" s="78" t="s">
        <v>47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6"/>
      <c r="AJ2" s="76"/>
      <c r="AK2" s="76"/>
      <c r="AL2" s="76"/>
      <c r="AM2" s="76"/>
      <c r="AN2" s="76"/>
      <c r="AO2" s="76"/>
      <c r="AP2" s="76"/>
    </row>
    <row r="3" spans="2:42" s="76" customFormat="1" ht="14.25" customHeight="1">
      <c r="B3" s="76"/>
      <c r="C3" s="76"/>
      <c r="D3" s="76"/>
      <c r="E3" s="76"/>
      <c r="F3" s="76"/>
      <c r="G3" s="76"/>
      <c r="H3" s="76"/>
      <c r="I3" s="76"/>
      <c r="J3" s="76"/>
      <c r="K3" s="76"/>
      <c r="L3" s="76"/>
      <c r="M3" s="76"/>
      <c r="N3" s="76"/>
      <c r="O3" s="76"/>
      <c r="P3" s="76"/>
      <c r="Q3" s="76"/>
      <c r="R3" s="76"/>
      <c r="S3" s="76"/>
      <c r="T3" s="76"/>
      <c r="U3" s="76"/>
      <c r="V3" s="76"/>
      <c r="W3" s="76"/>
      <c r="X3" s="76"/>
      <c r="Y3" s="76"/>
      <c r="Z3" s="76"/>
      <c r="AA3" s="76"/>
      <c r="AB3" s="90" t="s">
        <v>1</v>
      </c>
      <c r="AC3" s="107"/>
      <c r="AD3" s="107"/>
      <c r="AE3" s="107"/>
      <c r="AF3" s="119"/>
      <c r="AG3" s="158"/>
      <c r="AH3" s="161"/>
      <c r="AI3" s="161"/>
      <c r="AJ3" s="161"/>
      <c r="AK3" s="161"/>
      <c r="AL3" s="161"/>
      <c r="AM3" s="161"/>
      <c r="AN3" s="175"/>
      <c r="AO3" s="137"/>
      <c r="AP3" s="78"/>
    </row>
    <row r="4" spans="2:42" s="76" customFormat="1">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189"/>
    </row>
    <row r="5" spans="2:42" s="76" customFormat="1">
      <c r="B5" s="79" t="s">
        <v>87</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6"/>
      <c r="AP5" s="76"/>
    </row>
    <row r="6" spans="2:42" s="76" customFormat="1" ht="13.5" customHeight="1">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80" t="s">
        <v>52</v>
      </c>
      <c r="AF6" s="79"/>
      <c r="AG6" s="79"/>
      <c r="AH6" s="76" t="s">
        <v>2</v>
      </c>
      <c r="AI6" s="79"/>
      <c r="AJ6" s="79"/>
      <c r="AK6" s="76" t="s">
        <v>202</v>
      </c>
      <c r="AL6" s="79"/>
      <c r="AM6" s="79"/>
      <c r="AN6" s="76" t="s">
        <v>124</v>
      </c>
      <c r="AO6" s="76"/>
      <c r="AP6" s="76"/>
    </row>
    <row r="7" spans="2:42" s="76" customFormat="1">
      <c r="B7" s="80" t="s">
        <v>140</v>
      </c>
      <c r="C7" s="80"/>
      <c r="D7" s="80"/>
      <c r="E7" s="80"/>
      <c r="F7" s="80"/>
      <c r="G7" s="80"/>
      <c r="H7" s="80"/>
      <c r="I7" s="80"/>
      <c r="J7" s="80"/>
      <c r="K7" s="76" t="s">
        <v>342</v>
      </c>
      <c r="L7" s="79"/>
      <c r="M7" s="79"/>
      <c r="N7" s="79"/>
      <c r="O7" s="79"/>
      <c r="P7" s="79"/>
      <c r="Q7" s="79"/>
      <c r="R7" s="79"/>
      <c r="S7" s="79"/>
      <c r="T7" s="79"/>
      <c r="U7" s="79"/>
      <c r="V7" s="76"/>
      <c r="W7" s="76"/>
      <c r="X7" s="76"/>
      <c r="Y7" s="76"/>
      <c r="Z7" s="76"/>
      <c r="AA7" s="76"/>
      <c r="AB7" s="76"/>
      <c r="AC7" s="76"/>
      <c r="AD7" s="76"/>
      <c r="AE7" s="76"/>
      <c r="AF7" s="76"/>
      <c r="AG7" s="76"/>
      <c r="AH7" s="76"/>
      <c r="AI7" s="76"/>
      <c r="AJ7" s="76"/>
      <c r="AK7" s="76"/>
      <c r="AL7" s="76"/>
      <c r="AM7" s="76"/>
      <c r="AN7" s="76"/>
      <c r="AO7" s="76"/>
      <c r="AP7" s="76"/>
    </row>
    <row r="8" spans="2:42" s="76" customFormat="1">
      <c r="B8" s="76"/>
      <c r="C8" s="76"/>
      <c r="D8" s="76"/>
      <c r="E8" s="76"/>
      <c r="F8" s="76"/>
      <c r="G8" s="76"/>
      <c r="H8" s="76"/>
      <c r="I8" s="76"/>
      <c r="J8" s="76"/>
      <c r="K8" s="76"/>
      <c r="L8" s="76"/>
      <c r="M8" s="76"/>
      <c r="N8" s="76"/>
      <c r="O8" s="76"/>
      <c r="P8" s="76"/>
      <c r="Q8" s="76"/>
      <c r="R8" s="76"/>
      <c r="S8" s="76"/>
      <c r="T8" s="76"/>
      <c r="U8" s="76"/>
      <c r="V8" s="169" t="s">
        <v>10</v>
      </c>
      <c r="W8" s="169"/>
      <c r="X8" s="169"/>
      <c r="Y8" s="169"/>
      <c r="Z8" s="169"/>
      <c r="AA8" s="169"/>
      <c r="AB8" s="169"/>
      <c r="AC8" s="169"/>
      <c r="AD8" s="169"/>
      <c r="AE8" s="169"/>
      <c r="AF8" s="169"/>
      <c r="AG8" s="169"/>
      <c r="AH8" s="169"/>
      <c r="AI8" s="169"/>
      <c r="AJ8" s="169"/>
      <c r="AK8" s="169"/>
      <c r="AL8" s="169"/>
      <c r="AM8" s="169"/>
      <c r="AN8" s="169"/>
      <c r="AO8" s="76"/>
      <c r="AP8" s="76"/>
    </row>
    <row r="9" spans="2:42" s="76" customFormat="1">
      <c r="B9" s="76"/>
      <c r="C9" s="76"/>
      <c r="D9" s="76"/>
      <c r="E9" s="76"/>
      <c r="F9" s="76"/>
      <c r="G9" s="76"/>
      <c r="H9" s="76"/>
      <c r="I9" s="76"/>
      <c r="J9" s="76"/>
      <c r="K9" s="76"/>
      <c r="L9" s="76"/>
      <c r="M9" s="76"/>
      <c r="N9" s="76"/>
      <c r="O9" s="76"/>
      <c r="P9" s="76"/>
      <c r="Q9" s="76"/>
      <c r="R9" s="76"/>
      <c r="S9" s="76"/>
      <c r="T9" s="76"/>
      <c r="U9" s="76"/>
      <c r="V9" s="76"/>
      <c r="W9" s="76"/>
      <c r="X9" s="76"/>
      <c r="Y9" s="79"/>
      <c r="Z9" s="79"/>
      <c r="AA9" s="79"/>
      <c r="AB9" s="79"/>
      <c r="AC9" s="79"/>
      <c r="AD9" s="79"/>
      <c r="AE9" s="79"/>
      <c r="AF9" s="79"/>
      <c r="AG9" s="79"/>
      <c r="AH9" s="79"/>
      <c r="AI9" s="79"/>
      <c r="AJ9" s="79"/>
      <c r="AK9" s="79"/>
      <c r="AL9" s="79"/>
      <c r="AM9" s="79"/>
      <c r="AN9" s="79"/>
      <c r="AO9" s="76"/>
      <c r="AP9" s="76"/>
    </row>
    <row r="10" spans="2:42" s="76" customFormat="1">
      <c r="B10" s="76"/>
      <c r="C10" s="76"/>
      <c r="D10" s="76"/>
      <c r="E10" s="76"/>
      <c r="F10" s="76"/>
      <c r="G10" s="76"/>
      <c r="H10" s="76"/>
      <c r="I10" s="76"/>
      <c r="J10" s="76"/>
      <c r="K10" s="76"/>
      <c r="L10" s="76"/>
      <c r="M10" s="76"/>
      <c r="N10" s="76"/>
      <c r="O10" s="76"/>
      <c r="P10" s="76"/>
      <c r="Q10" s="76"/>
      <c r="R10" s="76"/>
      <c r="S10" s="76"/>
      <c r="T10" s="76"/>
      <c r="U10" s="76"/>
      <c r="V10" s="79" t="s">
        <v>348</v>
      </c>
      <c r="W10" s="79"/>
      <c r="X10" s="79"/>
      <c r="Y10" s="79"/>
      <c r="Z10" s="79"/>
      <c r="AA10" s="79"/>
      <c r="AB10" s="79"/>
      <c r="AC10" s="79"/>
      <c r="AD10" s="79"/>
      <c r="AE10" s="79"/>
      <c r="AF10" s="79"/>
      <c r="AG10" s="79"/>
      <c r="AH10" s="79"/>
      <c r="AI10" s="79"/>
      <c r="AJ10" s="79"/>
      <c r="AK10" s="79"/>
      <c r="AL10" s="79"/>
      <c r="AM10" s="79"/>
      <c r="AN10" s="79"/>
      <c r="AO10" s="76"/>
      <c r="AP10" s="76"/>
    </row>
    <row r="11" spans="2:42" s="76" customFormat="1">
      <c r="B11" s="76"/>
      <c r="C11" s="76"/>
      <c r="D11" s="76"/>
      <c r="E11" s="76"/>
      <c r="F11" s="76"/>
      <c r="G11" s="76"/>
      <c r="H11" s="76"/>
      <c r="I11" s="76"/>
      <c r="J11" s="76"/>
      <c r="K11" s="76"/>
      <c r="L11" s="76"/>
      <c r="M11" s="76"/>
      <c r="N11" s="76"/>
      <c r="O11" s="76"/>
      <c r="P11" s="76"/>
      <c r="Q11" s="76"/>
      <c r="R11" s="76"/>
      <c r="S11" s="76"/>
      <c r="T11" s="76"/>
      <c r="U11" s="76"/>
      <c r="V11" s="76"/>
      <c r="W11" s="76"/>
      <c r="X11" s="76"/>
      <c r="Y11" s="79"/>
      <c r="Z11" s="79"/>
      <c r="AA11" s="79"/>
      <c r="AB11" s="79"/>
      <c r="AC11" s="79"/>
      <c r="AD11" s="79"/>
      <c r="AE11" s="79"/>
      <c r="AF11" s="79"/>
      <c r="AG11" s="79"/>
      <c r="AH11" s="79"/>
      <c r="AI11" s="79"/>
      <c r="AJ11" s="79"/>
      <c r="AK11" s="79"/>
      <c r="AL11" s="79"/>
      <c r="AM11" s="79"/>
      <c r="AN11" s="79"/>
      <c r="AO11" s="76"/>
      <c r="AP11" s="76"/>
    </row>
    <row r="12" spans="2:42" s="76" customFormat="1">
      <c r="B12" s="76"/>
      <c r="C12" s="78" t="s">
        <v>4</v>
      </c>
      <c r="D12" s="78"/>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row>
    <row r="13" spans="2:42" s="77" customFormat="1">
      <c r="B13" s="77"/>
      <c r="C13" s="77"/>
      <c r="D13" s="77"/>
      <c r="E13" s="77"/>
      <c r="F13" s="77"/>
      <c r="G13" s="77"/>
      <c r="H13" s="77"/>
      <c r="I13" s="77"/>
      <c r="J13" s="77"/>
      <c r="K13" s="77"/>
      <c r="L13" s="77"/>
      <c r="M13" s="77"/>
      <c r="N13" s="137"/>
      <c r="O13" s="137"/>
      <c r="P13" s="77"/>
      <c r="Q13" s="77"/>
      <c r="R13" s="77"/>
      <c r="S13" s="77"/>
      <c r="T13" s="77"/>
      <c r="U13" s="77"/>
      <c r="V13" s="77"/>
      <c r="W13" s="77"/>
      <c r="X13" s="77"/>
      <c r="Y13" s="77"/>
      <c r="Z13" s="77"/>
      <c r="AA13" s="77"/>
      <c r="AB13" s="90" t="s">
        <v>357</v>
      </c>
      <c r="AC13" s="107"/>
      <c r="AD13" s="107"/>
      <c r="AE13" s="107"/>
      <c r="AF13" s="107"/>
      <c r="AG13" s="107"/>
      <c r="AH13" s="107"/>
      <c r="AI13" s="119"/>
      <c r="AJ13" s="132"/>
      <c r="AK13" s="140"/>
      <c r="AL13" s="140"/>
      <c r="AM13" s="140"/>
      <c r="AN13" s="180"/>
      <c r="AO13" s="77"/>
      <c r="AP13" s="77"/>
    </row>
    <row r="14" spans="2:42" s="76" customFormat="1" ht="14.25" customHeight="1">
      <c r="B14" s="81" t="s">
        <v>321</v>
      </c>
      <c r="C14" s="92" t="s">
        <v>24</v>
      </c>
      <c r="D14" s="108"/>
      <c r="E14" s="108"/>
      <c r="F14" s="108"/>
      <c r="G14" s="108"/>
      <c r="H14" s="108"/>
      <c r="I14" s="108"/>
      <c r="J14" s="108"/>
      <c r="K14" s="108"/>
      <c r="L14" s="123"/>
      <c r="M14" s="130"/>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83"/>
      <c r="AO14" s="76"/>
      <c r="AP14" s="76"/>
    </row>
    <row r="15" spans="2:42" s="76" customFormat="1" ht="14.25" customHeight="1">
      <c r="B15" s="82"/>
      <c r="C15" s="93" t="s">
        <v>185</v>
      </c>
      <c r="D15" s="109"/>
      <c r="E15" s="109"/>
      <c r="F15" s="109"/>
      <c r="G15" s="109"/>
      <c r="H15" s="109"/>
      <c r="I15" s="109"/>
      <c r="J15" s="109"/>
      <c r="K15" s="109"/>
      <c r="L15" s="109"/>
      <c r="M15" s="131"/>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84"/>
      <c r="AO15" s="76"/>
      <c r="AP15" s="76"/>
    </row>
    <row r="16" spans="2:42" s="76" customFormat="1" ht="13.5" customHeight="1">
      <c r="B16" s="82"/>
      <c r="C16" s="92" t="s">
        <v>331</v>
      </c>
      <c r="D16" s="108"/>
      <c r="E16" s="108"/>
      <c r="F16" s="108"/>
      <c r="G16" s="108"/>
      <c r="H16" s="108"/>
      <c r="I16" s="108"/>
      <c r="J16" s="108"/>
      <c r="K16" s="108"/>
      <c r="L16" s="124"/>
      <c r="M16" s="132" t="s">
        <v>151</v>
      </c>
      <c r="N16" s="140"/>
      <c r="O16" s="140"/>
      <c r="P16" s="140"/>
      <c r="Q16" s="140"/>
      <c r="R16" s="140"/>
      <c r="S16" s="140"/>
      <c r="T16" s="163" t="s">
        <v>108</v>
      </c>
      <c r="U16" s="140"/>
      <c r="V16" s="140"/>
      <c r="W16" s="140"/>
      <c r="X16" s="163" t="s">
        <v>160</v>
      </c>
      <c r="Y16" s="140"/>
      <c r="Z16" s="140"/>
      <c r="AA16" s="140"/>
      <c r="AB16" s="140"/>
      <c r="AC16" s="140"/>
      <c r="AD16" s="140"/>
      <c r="AE16" s="140"/>
      <c r="AF16" s="140"/>
      <c r="AG16" s="140"/>
      <c r="AH16" s="140"/>
      <c r="AI16" s="140"/>
      <c r="AJ16" s="140"/>
      <c r="AK16" s="140"/>
      <c r="AL16" s="140"/>
      <c r="AM16" s="140"/>
      <c r="AN16" s="180"/>
      <c r="AO16" s="76"/>
      <c r="AP16" s="76"/>
    </row>
    <row r="17" spans="2:42" s="76" customFormat="1" ht="13.5" customHeight="1">
      <c r="B17" s="82"/>
      <c r="C17" s="93"/>
      <c r="D17" s="109"/>
      <c r="E17" s="109"/>
      <c r="F17" s="109"/>
      <c r="G17" s="109"/>
      <c r="H17" s="109"/>
      <c r="I17" s="109"/>
      <c r="J17" s="109"/>
      <c r="K17" s="109"/>
      <c r="L17" s="125"/>
      <c r="M17" s="133" t="s">
        <v>343</v>
      </c>
      <c r="N17" s="141"/>
      <c r="O17" s="141"/>
      <c r="P17" s="141"/>
      <c r="Q17" s="153" t="s">
        <v>192</v>
      </c>
      <c r="R17" s="141"/>
      <c r="S17" s="141"/>
      <c r="T17" s="141"/>
      <c r="U17" s="141"/>
      <c r="V17" s="141" t="s">
        <v>196</v>
      </c>
      <c r="W17" s="141"/>
      <c r="X17" s="141"/>
      <c r="Y17" s="141"/>
      <c r="Z17" s="141"/>
      <c r="AA17" s="141"/>
      <c r="AB17" s="141"/>
      <c r="AC17" s="141"/>
      <c r="AD17" s="141"/>
      <c r="AE17" s="141"/>
      <c r="AF17" s="141"/>
      <c r="AG17" s="141"/>
      <c r="AH17" s="141"/>
      <c r="AI17" s="141"/>
      <c r="AJ17" s="141"/>
      <c r="AK17" s="141"/>
      <c r="AL17" s="141"/>
      <c r="AM17" s="141"/>
      <c r="AN17" s="185"/>
      <c r="AO17" s="76"/>
      <c r="AP17" s="76"/>
    </row>
    <row r="18" spans="2:42" s="76" customFormat="1">
      <c r="B18" s="82"/>
      <c r="C18" s="94"/>
      <c r="D18" s="110"/>
      <c r="E18" s="110"/>
      <c r="F18" s="110"/>
      <c r="G18" s="110"/>
      <c r="H18" s="110"/>
      <c r="I18" s="110"/>
      <c r="J18" s="110"/>
      <c r="K18" s="110"/>
      <c r="L18" s="126"/>
      <c r="M18" s="134" t="s">
        <v>191</v>
      </c>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86"/>
      <c r="AO18" s="76"/>
      <c r="AP18" s="76"/>
    </row>
    <row r="19" spans="2:42" s="76" customFormat="1" ht="14.25" customHeight="1">
      <c r="B19" s="82"/>
      <c r="C19" s="95" t="s">
        <v>25</v>
      </c>
      <c r="D19" s="111"/>
      <c r="E19" s="111"/>
      <c r="F19" s="111"/>
      <c r="G19" s="111"/>
      <c r="H19" s="111"/>
      <c r="I19" s="111"/>
      <c r="J19" s="111"/>
      <c r="K19" s="111"/>
      <c r="L19" s="127"/>
      <c r="M19" s="90" t="s">
        <v>12</v>
      </c>
      <c r="N19" s="107"/>
      <c r="O19" s="107"/>
      <c r="P19" s="107"/>
      <c r="Q19" s="119"/>
      <c r="R19" s="158"/>
      <c r="S19" s="161"/>
      <c r="T19" s="161"/>
      <c r="U19" s="161"/>
      <c r="V19" s="161"/>
      <c r="W19" s="161"/>
      <c r="X19" s="161"/>
      <c r="Y19" s="161"/>
      <c r="Z19" s="161"/>
      <c r="AA19" s="175"/>
      <c r="AB19" s="132" t="s">
        <v>20</v>
      </c>
      <c r="AC19" s="140"/>
      <c r="AD19" s="140"/>
      <c r="AE19" s="140"/>
      <c r="AF19" s="180"/>
      <c r="AG19" s="158"/>
      <c r="AH19" s="161"/>
      <c r="AI19" s="161"/>
      <c r="AJ19" s="161"/>
      <c r="AK19" s="161"/>
      <c r="AL19" s="161"/>
      <c r="AM19" s="161"/>
      <c r="AN19" s="175"/>
      <c r="AO19" s="76"/>
      <c r="AP19" s="76"/>
    </row>
    <row r="20" spans="2:42" ht="14.25" customHeight="1">
      <c r="B20" s="82"/>
      <c r="C20" s="96" t="s">
        <v>300</v>
      </c>
      <c r="D20" s="96"/>
      <c r="E20" s="96"/>
      <c r="F20" s="96"/>
      <c r="G20" s="96"/>
      <c r="H20" s="96"/>
      <c r="I20" s="96"/>
      <c r="J20" s="96"/>
      <c r="K20" s="96"/>
      <c r="L20" s="96"/>
      <c r="M20" s="103"/>
      <c r="N20" s="113"/>
      <c r="O20" s="113"/>
      <c r="P20" s="113"/>
      <c r="Q20" s="113"/>
      <c r="R20" s="113"/>
      <c r="S20" s="113"/>
      <c r="T20" s="113"/>
      <c r="U20" s="154"/>
      <c r="V20" s="103" t="s">
        <v>350</v>
      </c>
      <c r="W20" s="113"/>
      <c r="X20" s="113"/>
      <c r="Y20" s="113"/>
      <c r="Z20" s="113"/>
      <c r="AA20" s="154"/>
      <c r="AB20" s="103"/>
      <c r="AC20" s="113"/>
      <c r="AD20" s="113"/>
      <c r="AE20" s="113"/>
      <c r="AF20" s="113"/>
      <c r="AG20" s="113"/>
      <c r="AH20" s="113"/>
      <c r="AI20" s="113"/>
      <c r="AJ20" s="113"/>
      <c r="AK20" s="113"/>
      <c r="AL20" s="113"/>
      <c r="AM20" s="113"/>
      <c r="AN20" s="154"/>
      <c r="AP20" s="74"/>
    </row>
    <row r="21" spans="2:42" ht="14.25" customHeight="1">
      <c r="B21" s="82"/>
      <c r="C21" s="96" t="s">
        <v>332</v>
      </c>
      <c r="D21" s="96"/>
      <c r="E21" s="96"/>
      <c r="F21" s="96"/>
      <c r="G21" s="96"/>
      <c r="H21" s="96"/>
      <c r="I21" s="96"/>
      <c r="J21" s="120"/>
      <c r="K21" s="120"/>
      <c r="L21" s="128"/>
      <c r="M21" s="103" t="s">
        <v>27</v>
      </c>
      <c r="N21" s="113"/>
      <c r="O21" s="113"/>
      <c r="P21" s="113"/>
      <c r="Q21" s="154"/>
      <c r="R21" s="159"/>
      <c r="S21" s="162"/>
      <c r="T21" s="162"/>
      <c r="U21" s="162"/>
      <c r="V21" s="162"/>
      <c r="W21" s="162"/>
      <c r="X21" s="162"/>
      <c r="Y21" s="162"/>
      <c r="Z21" s="162"/>
      <c r="AA21" s="176"/>
      <c r="AB21" s="113" t="s">
        <v>28</v>
      </c>
      <c r="AC21" s="113"/>
      <c r="AD21" s="113"/>
      <c r="AE21" s="113"/>
      <c r="AF21" s="154"/>
      <c r="AG21" s="159"/>
      <c r="AH21" s="162"/>
      <c r="AI21" s="162"/>
      <c r="AJ21" s="162"/>
      <c r="AK21" s="162"/>
      <c r="AL21" s="162"/>
      <c r="AM21" s="162"/>
      <c r="AN21" s="176"/>
      <c r="AP21" s="74"/>
    </row>
    <row r="22" spans="2:42" ht="13.5" customHeight="1">
      <c r="B22" s="82"/>
      <c r="C22" s="97" t="s">
        <v>333</v>
      </c>
      <c r="D22" s="97"/>
      <c r="E22" s="97"/>
      <c r="F22" s="97"/>
      <c r="G22" s="97"/>
      <c r="H22" s="97"/>
      <c r="I22" s="97"/>
      <c r="J22" s="121"/>
      <c r="K22" s="121"/>
      <c r="L22" s="121"/>
      <c r="M22" s="132" t="s">
        <v>151</v>
      </c>
      <c r="N22" s="140"/>
      <c r="O22" s="140"/>
      <c r="P22" s="140"/>
      <c r="Q22" s="140"/>
      <c r="R22" s="140"/>
      <c r="S22" s="140"/>
      <c r="T22" s="163" t="s">
        <v>108</v>
      </c>
      <c r="U22" s="140"/>
      <c r="V22" s="140"/>
      <c r="W22" s="140"/>
      <c r="X22" s="163" t="s">
        <v>160</v>
      </c>
      <c r="Y22" s="140"/>
      <c r="Z22" s="140"/>
      <c r="AA22" s="140"/>
      <c r="AB22" s="140"/>
      <c r="AC22" s="140"/>
      <c r="AD22" s="140"/>
      <c r="AE22" s="140"/>
      <c r="AF22" s="140"/>
      <c r="AG22" s="140"/>
      <c r="AH22" s="140"/>
      <c r="AI22" s="140"/>
      <c r="AJ22" s="140"/>
      <c r="AK22" s="140"/>
      <c r="AL22" s="140"/>
      <c r="AM22" s="140"/>
      <c r="AN22" s="180"/>
      <c r="AP22" s="74"/>
    </row>
    <row r="23" spans="2:42" ht="14.25" customHeight="1">
      <c r="B23" s="82"/>
      <c r="C23" s="97"/>
      <c r="D23" s="97"/>
      <c r="E23" s="97"/>
      <c r="F23" s="97"/>
      <c r="G23" s="97"/>
      <c r="H23" s="97"/>
      <c r="I23" s="97"/>
      <c r="J23" s="121"/>
      <c r="K23" s="121"/>
      <c r="L23" s="121"/>
      <c r="M23" s="133" t="s">
        <v>343</v>
      </c>
      <c r="N23" s="141"/>
      <c r="O23" s="141"/>
      <c r="P23" s="141"/>
      <c r="Q23" s="153" t="s">
        <v>192</v>
      </c>
      <c r="R23" s="141"/>
      <c r="S23" s="141"/>
      <c r="T23" s="141"/>
      <c r="U23" s="141"/>
      <c r="V23" s="141" t="s">
        <v>196</v>
      </c>
      <c r="W23" s="141"/>
      <c r="X23" s="141"/>
      <c r="Y23" s="141"/>
      <c r="Z23" s="141"/>
      <c r="AA23" s="141"/>
      <c r="AB23" s="141"/>
      <c r="AC23" s="141"/>
      <c r="AD23" s="141"/>
      <c r="AE23" s="141"/>
      <c r="AF23" s="141"/>
      <c r="AG23" s="141"/>
      <c r="AH23" s="141"/>
      <c r="AI23" s="141"/>
      <c r="AJ23" s="141"/>
      <c r="AK23" s="141"/>
      <c r="AL23" s="141"/>
      <c r="AM23" s="141"/>
      <c r="AN23" s="185"/>
      <c r="AP23" s="74"/>
    </row>
    <row r="24" spans="2:42">
      <c r="B24" s="83"/>
      <c r="C24" s="98"/>
      <c r="D24" s="98"/>
      <c r="E24" s="98"/>
      <c r="F24" s="98"/>
      <c r="G24" s="98"/>
      <c r="H24" s="98"/>
      <c r="I24" s="98"/>
      <c r="J24" s="122"/>
      <c r="K24" s="122"/>
      <c r="L24" s="122"/>
      <c r="M24" s="134"/>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86"/>
      <c r="AP24" s="74"/>
    </row>
    <row r="25" spans="2:42">
      <c r="B25" s="84" t="s">
        <v>206</v>
      </c>
      <c r="C25" s="92" t="s">
        <v>24</v>
      </c>
      <c r="D25" s="108"/>
      <c r="E25" s="108"/>
      <c r="F25" s="108"/>
      <c r="G25" s="108"/>
      <c r="H25" s="108"/>
      <c r="I25" s="108"/>
      <c r="J25" s="108"/>
      <c r="K25" s="108"/>
      <c r="L25" s="124"/>
      <c r="M25" s="92"/>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24"/>
      <c r="AP25" s="74"/>
    </row>
    <row r="26" spans="2:42">
      <c r="B26" s="85"/>
      <c r="C26" s="94" t="s">
        <v>615</v>
      </c>
      <c r="D26" s="110"/>
      <c r="E26" s="110"/>
      <c r="F26" s="110"/>
      <c r="G26" s="110"/>
      <c r="H26" s="110"/>
      <c r="I26" s="110"/>
      <c r="J26" s="110"/>
      <c r="K26" s="110"/>
      <c r="L26" s="126"/>
      <c r="M26" s="135"/>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87"/>
      <c r="AP26" s="74"/>
    </row>
    <row r="27" spans="2:42" ht="13.5" customHeight="1">
      <c r="B27" s="85"/>
      <c r="C27" s="97" t="s">
        <v>335</v>
      </c>
      <c r="D27" s="97"/>
      <c r="E27" s="97"/>
      <c r="F27" s="97"/>
      <c r="G27" s="97"/>
      <c r="H27" s="97"/>
      <c r="I27" s="97"/>
      <c r="J27" s="97"/>
      <c r="K27" s="97"/>
      <c r="L27" s="97"/>
      <c r="M27" s="132" t="s">
        <v>151</v>
      </c>
      <c r="N27" s="140"/>
      <c r="O27" s="140"/>
      <c r="P27" s="140"/>
      <c r="Q27" s="140"/>
      <c r="R27" s="140"/>
      <c r="S27" s="140"/>
      <c r="T27" s="163" t="s">
        <v>108</v>
      </c>
      <c r="U27" s="140"/>
      <c r="V27" s="140"/>
      <c r="W27" s="140"/>
      <c r="X27" s="163" t="s">
        <v>160</v>
      </c>
      <c r="Y27" s="140"/>
      <c r="Z27" s="140"/>
      <c r="AA27" s="140"/>
      <c r="AB27" s="140"/>
      <c r="AC27" s="140"/>
      <c r="AD27" s="140"/>
      <c r="AE27" s="140"/>
      <c r="AF27" s="140"/>
      <c r="AG27" s="140"/>
      <c r="AH27" s="140"/>
      <c r="AI27" s="140"/>
      <c r="AJ27" s="140"/>
      <c r="AK27" s="140"/>
      <c r="AL27" s="140"/>
      <c r="AM27" s="140"/>
      <c r="AN27" s="180"/>
      <c r="AP27" s="74"/>
    </row>
    <row r="28" spans="2:42" ht="14.25" customHeight="1">
      <c r="B28" s="85"/>
      <c r="C28" s="97"/>
      <c r="D28" s="97"/>
      <c r="E28" s="97"/>
      <c r="F28" s="97"/>
      <c r="G28" s="97"/>
      <c r="H28" s="97"/>
      <c r="I28" s="97"/>
      <c r="J28" s="97"/>
      <c r="K28" s="97"/>
      <c r="L28" s="97"/>
      <c r="M28" s="133" t="s">
        <v>343</v>
      </c>
      <c r="N28" s="141"/>
      <c r="O28" s="141"/>
      <c r="P28" s="141"/>
      <c r="Q28" s="153" t="s">
        <v>192</v>
      </c>
      <c r="R28" s="141"/>
      <c r="S28" s="141"/>
      <c r="T28" s="141"/>
      <c r="U28" s="141"/>
      <c r="V28" s="141" t="s">
        <v>196</v>
      </c>
      <c r="W28" s="141"/>
      <c r="X28" s="141"/>
      <c r="Y28" s="141"/>
      <c r="Z28" s="141"/>
      <c r="AA28" s="141"/>
      <c r="AB28" s="141"/>
      <c r="AC28" s="141"/>
      <c r="AD28" s="141"/>
      <c r="AE28" s="141"/>
      <c r="AF28" s="141"/>
      <c r="AG28" s="141"/>
      <c r="AH28" s="141"/>
      <c r="AI28" s="141"/>
      <c r="AJ28" s="141"/>
      <c r="AK28" s="141"/>
      <c r="AL28" s="141"/>
      <c r="AM28" s="141"/>
      <c r="AN28" s="185"/>
      <c r="AP28" s="74"/>
    </row>
    <row r="29" spans="2:42">
      <c r="B29" s="85"/>
      <c r="C29" s="97"/>
      <c r="D29" s="97"/>
      <c r="E29" s="97"/>
      <c r="F29" s="97"/>
      <c r="G29" s="97"/>
      <c r="H29" s="97"/>
      <c r="I29" s="97"/>
      <c r="J29" s="97"/>
      <c r="K29" s="97"/>
      <c r="L29" s="97"/>
      <c r="M29" s="134"/>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86"/>
      <c r="AP29" s="74"/>
    </row>
    <row r="30" spans="2:42" ht="14.25" customHeight="1">
      <c r="B30" s="85"/>
      <c r="C30" s="97" t="s">
        <v>25</v>
      </c>
      <c r="D30" s="97"/>
      <c r="E30" s="97"/>
      <c r="F30" s="97"/>
      <c r="G30" s="97"/>
      <c r="H30" s="97"/>
      <c r="I30" s="97"/>
      <c r="J30" s="97"/>
      <c r="K30" s="97"/>
      <c r="L30" s="97"/>
      <c r="M30" s="90" t="s">
        <v>12</v>
      </c>
      <c r="N30" s="107"/>
      <c r="O30" s="107"/>
      <c r="P30" s="107"/>
      <c r="Q30" s="119"/>
      <c r="R30" s="158"/>
      <c r="S30" s="161"/>
      <c r="T30" s="161"/>
      <c r="U30" s="161"/>
      <c r="V30" s="161"/>
      <c r="W30" s="161"/>
      <c r="X30" s="161"/>
      <c r="Y30" s="161"/>
      <c r="Z30" s="161"/>
      <c r="AA30" s="175"/>
      <c r="AB30" s="132" t="s">
        <v>20</v>
      </c>
      <c r="AC30" s="140"/>
      <c r="AD30" s="140"/>
      <c r="AE30" s="140"/>
      <c r="AF30" s="180"/>
      <c r="AG30" s="158"/>
      <c r="AH30" s="161"/>
      <c r="AI30" s="161"/>
      <c r="AJ30" s="161"/>
      <c r="AK30" s="161"/>
      <c r="AL30" s="161"/>
      <c r="AM30" s="161"/>
      <c r="AN30" s="175"/>
      <c r="AP30" s="74"/>
    </row>
    <row r="31" spans="2:42" ht="13.5" customHeight="1">
      <c r="B31" s="85"/>
      <c r="C31" s="99" t="s">
        <v>22</v>
      </c>
      <c r="D31" s="99"/>
      <c r="E31" s="99"/>
      <c r="F31" s="99"/>
      <c r="G31" s="99"/>
      <c r="H31" s="99"/>
      <c r="I31" s="99"/>
      <c r="J31" s="99"/>
      <c r="K31" s="99"/>
      <c r="L31" s="99"/>
      <c r="M31" s="132" t="s">
        <v>151</v>
      </c>
      <c r="N31" s="140"/>
      <c r="O31" s="140"/>
      <c r="P31" s="140"/>
      <c r="Q31" s="140"/>
      <c r="R31" s="140"/>
      <c r="S31" s="140"/>
      <c r="T31" s="163" t="s">
        <v>108</v>
      </c>
      <c r="U31" s="140"/>
      <c r="V31" s="140"/>
      <c r="W31" s="140"/>
      <c r="X31" s="163" t="s">
        <v>160</v>
      </c>
      <c r="Y31" s="140"/>
      <c r="Z31" s="140"/>
      <c r="AA31" s="140"/>
      <c r="AB31" s="140"/>
      <c r="AC31" s="140"/>
      <c r="AD31" s="140"/>
      <c r="AE31" s="140"/>
      <c r="AF31" s="140"/>
      <c r="AG31" s="140"/>
      <c r="AH31" s="140"/>
      <c r="AI31" s="140"/>
      <c r="AJ31" s="140"/>
      <c r="AK31" s="140"/>
      <c r="AL31" s="140"/>
      <c r="AM31" s="140"/>
      <c r="AN31" s="180"/>
      <c r="AP31" s="74"/>
    </row>
    <row r="32" spans="2:42" ht="14.25" customHeight="1">
      <c r="B32" s="85"/>
      <c r="C32" s="99"/>
      <c r="D32" s="99"/>
      <c r="E32" s="99"/>
      <c r="F32" s="99"/>
      <c r="G32" s="99"/>
      <c r="H32" s="99"/>
      <c r="I32" s="99"/>
      <c r="J32" s="99"/>
      <c r="K32" s="99"/>
      <c r="L32" s="99"/>
      <c r="M32" s="133" t="s">
        <v>343</v>
      </c>
      <c r="N32" s="141"/>
      <c r="O32" s="141"/>
      <c r="P32" s="141"/>
      <c r="Q32" s="153" t="s">
        <v>192</v>
      </c>
      <c r="R32" s="141"/>
      <c r="S32" s="141"/>
      <c r="T32" s="141"/>
      <c r="U32" s="141"/>
      <c r="V32" s="141" t="s">
        <v>196</v>
      </c>
      <c r="W32" s="141"/>
      <c r="X32" s="141"/>
      <c r="Y32" s="141"/>
      <c r="Z32" s="141"/>
      <c r="AA32" s="141"/>
      <c r="AB32" s="141"/>
      <c r="AC32" s="141"/>
      <c r="AD32" s="141"/>
      <c r="AE32" s="141"/>
      <c r="AF32" s="141"/>
      <c r="AG32" s="141"/>
      <c r="AH32" s="141"/>
      <c r="AI32" s="141"/>
      <c r="AJ32" s="141"/>
      <c r="AK32" s="141"/>
      <c r="AL32" s="141"/>
      <c r="AM32" s="141"/>
      <c r="AN32" s="185"/>
      <c r="AP32" s="74"/>
    </row>
    <row r="33" spans="2:42">
      <c r="B33" s="85"/>
      <c r="C33" s="99"/>
      <c r="D33" s="99"/>
      <c r="E33" s="99"/>
      <c r="F33" s="99"/>
      <c r="G33" s="99"/>
      <c r="H33" s="99"/>
      <c r="I33" s="99"/>
      <c r="J33" s="99"/>
      <c r="K33" s="99"/>
      <c r="L33" s="99"/>
      <c r="M33" s="134"/>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86"/>
      <c r="AP33" s="74"/>
    </row>
    <row r="34" spans="2:42" ht="14.25" customHeight="1">
      <c r="B34" s="85"/>
      <c r="C34" s="97" t="s">
        <v>25</v>
      </c>
      <c r="D34" s="97"/>
      <c r="E34" s="97"/>
      <c r="F34" s="97"/>
      <c r="G34" s="97"/>
      <c r="H34" s="97"/>
      <c r="I34" s="97"/>
      <c r="J34" s="97"/>
      <c r="K34" s="97"/>
      <c r="L34" s="97"/>
      <c r="M34" s="90" t="s">
        <v>12</v>
      </c>
      <c r="N34" s="107"/>
      <c r="O34" s="107"/>
      <c r="P34" s="107"/>
      <c r="Q34" s="119"/>
      <c r="R34" s="158"/>
      <c r="S34" s="161"/>
      <c r="T34" s="161"/>
      <c r="U34" s="161"/>
      <c r="V34" s="161"/>
      <c r="W34" s="161"/>
      <c r="X34" s="161"/>
      <c r="Y34" s="161"/>
      <c r="Z34" s="161"/>
      <c r="AA34" s="175"/>
      <c r="AB34" s="132" t="s">
        <v>20</v>
      </c>
      <c r="AC34" s="140"/>
      <c r="AD34" s="140"/>
      <c r="AE34" s="140"/>
      <c r="AF34" s="180"/>
      <c r="AG34" s="158"/>
      <c r="AH34" s="161"/>
      <c r="AI34" s="161"/>
      <c r="AJ34" s="161"/>
      <c r="AK34" s="161"/>
      <c r="AL34" s="161"/>
      <c r="AM34" s="161"/>
      <c r="AN34" s="175"/>
      <c r="AP34" s="74"/>
    </row>
    <row r="35" spans="2:42" ht="14.25" customHeight="1">
      <c r="B35" s="85"/>
      <c r="C35" s="97" t="s">
        <v>336</v>
      </c>
      <c r="D35" s="97"/>
      <c r="E35" s="97"/>
      <c r="F35" s="97"/>
      <c r="G35" s="97"/>
      <c r="H35" s="97"/>
      <c r="I35" s="97"/>
      <c r="J35" s="97"/>
      <c r="K35" s="97"/>
      <c r="L35" s="97"/>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P35" s="74"/>
    </row>
    <row r="36" spans="2:42" ht="13.5" customHeight="1">
      <c r="B36" s="85"/>
      <c r="C36" s="97" t="s">
        <v>29</v>
      </c>
      <c r="D36" s="97"/>
      <c r="E36" s="97"/>
      <c r="F36" s="97"/>
      <c r="G36" s="97"/>
      <c r="H36" s="97"/>
      <c r="I36" s="97"/>
      <c r="J36" s="97"/>
      <c r="K36" s="97"/>
      <c r="L36" s="97"/>
      <c r="M36" s="132" t="s">
        <v>151</v>
      </c>
      <c r="N36" s="140"/>
      <c r="O36" s="140"/>
      <c r="P36" s="140"/>
      <c r="Q36" s="140"/>
      <c r="R36" s="140"/>
      <c r="S36" s="140"/>
      <c r="T36" s="163" t="s">
        <v>108</v>
      </c>
      <c r="U36" s="140"/>
      <c r="V36" s="140"/>
      <c r="W36" s="140"/>
      <c r="X36" s="163" t="s">
        <v>160</v>
      </c>
      <c r="Y36" s="140"/>
      <c r="Z36" s="140"/>
      <c r="AA36" s="140"/>
      <c r="AB36" s="140"/>
      <c r="AC36" s="140"/>
      <c r="AD36" s="140"/>
      <c r="AE36" s="140"/>
      <c r="AF36" s="140"/>
      <c r="AG36" s="140"/>
      <c r="AH36" s="140"/>
      <c r="AI36" s="140"/>
      <c r="AJ36" s="140"/>
      <c r="AK36" s="140"/>
      <c r="AL36" s="140"/>
      <c r="AM36" s="140"/>
      <c r="AN36" s="180"/>
      <c r="AP36" s="74"/>
    </row>
    <row r="37" spans="2:42" ht="14.25" customHeight="1">
      <c r="B37" s="85"/>
      <c r="C37" s="97"/>
      <c r="D37" s="97"/>
      <c r="E37" s="97"/>
      <c r="F37" s="97"/>
      <c r="G37" s="97"/>
      <c r="H37" s="97"/>
      <c r="I37" s="97"/>
      <c r="J37" s="97"/>
      <c r="K37" s="97"/>
      <c r="L37" s="97"/>
      <c r="M37" s="133" t="s">
        <v>343</v>
      </c>
      <c r="N37" s="141"/>
      <c r="O37" s="141"/>
      <c r="P37" s="141"/>
      <c r="Q37" s="153" t="s">
        <v>192</v>
      </c>
      <c r="R37" s="141"/>
      <c r="S37" s="141"/>
      <c r="T37" s="141"/>
      <c r="U37" s="141"/>
      <c r="V37" s="141" t="s">
        <v>196</v>
      </c>
      <c r="W37" s="141"/>
      <c r="X37" s="141"/>
      <c r="Y37" s="141"/>
      <c r="Z37" s="141"/>
      <c r="AA37" s="141"/>
      <c r="AB37" s="141"/>
      <c r="AC37" s="141"/>
      <c r="AD37" s="141"/>
      <c r="AE37" s="141"/>
      <c r="AF37" s="141"/>
      <c r="AG37" s="141"/>
      <c r="AH37" s="141"/>
      <c r="AI37" s="141"/>
      <c r="AJ37" s="141"/>
      <c r="AK37" s="141"/>
      <c r="AL37" s="141"/>
      <c r="AM37" s="141"/>
      <c r="AN37" s="185"/>
      <c r="AP37" s="74"/>
    </row>
    <row r="38" spans="2:42">
      <c r="B38" s="86"/>
      <c r="C38" s="97"/>
      <c r="D38" s="97"/>
      <c r="E38" s="97"/>
      <c r="F38" s="97"/>
      <c r="G38" s="97"/>
      <c r="H38" s="97"/>
      <c r="I38" s="97"/>
      <c r="J38" s="97"/>
      <c r="K38" s="97"/>
      <c r="L38" s="97"/>
      <c r="M38" s="134"/>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86"/>
      <c r="AP38" s="74"/>
    </row>
    <row r="39" spans="2:42" ht="13.5" customHeight="1">
      <c r="B39" s="87" t="s">
        <v>322</v>
      </c>
      <c r="C39" s="100" t="s">
        <v>339</v>
      </c>
      <c r="D39" s="100"/>
      <c r="E39" s="100"/>
      <c r="F39" s="100"/>
      <c r="G39" s="100"/>
      <c r="H39" s="100"/>
      <c r="I39" s="100"/>
      <c r="J39" s="100"/>
      <c r="K39" s="100"/>
      <c r="L39" s="100"/>
      <c r="M39" s="100"/>
      <c r="N39" s="100"/>
      <c r="O39" s="147" t="s">
        <v>344</v>
      </c>
      <c r="P39" s="150"/>
      <c r="Q39" s="155" t="s">
        <v>346</v>
      </c>
      <c r="R39" s="155"/>
      <c r="S39" s="155"/>
      <c r="T39" s="155"/>
      <c r="U39" s="164"/>
      <c r="V39" s="104" t="s">
        <v>353</v>
      </c>
      <c r="W39" s="114"/>
      <c r="X39" s="114"/>
      <c r="Y39" s="114"/>
      <c r="Z39" s="114"/>
      <c r="AA39" s="114"/>
      <c r="AB39" s="114"/>
      <c r="AC39" s="114"/>
      <c r="AD39" s="166"/>
      <c r="AE39" s="178" t="s">
        <v>33</v>
      </c>
      <c r="AF39" s="155"/>
      <c r="AG39" s="155"/>
      <c r="AH39" s="155"/>
      <c r="AI39" s="155"/>
      <c r="AJ39" s="178" t="s">
        <v>361</v>
      </c>
      <c r="AK39" s="155"/>
      <c r="AL39" s="155"/>
      <c r="AM39" s="155"/>
      <c r="AN39" s="164"/>
      <c r="AP39" s="74"/>
    </row>
    <row r="40" spans="2:42" ht="14.25" customHeight="1">
      <c r="B40" s="88"/>
      <c r="C40" s="101"/>
      <c r="D40" s="101"/>
      <c r="E40" s="101"/>
      <c r="F40" s="101"/>
      <c r="G40" s="101"/>
      <c r="H40" s="101"/>
      <c r="I40" s="101"/>
      <c r="J40" s="101"/>
      <c r="K40" s="101"/>
      <c r="L40" s="101"/>
      <c r="M40" s="101"/>
      <c r="N40" s="101"/>
      <c r="O40" s="148"/>
      <c r="P40" s="151"/>
      <c r="Q40" s="156" t="s">
        <v>347</v>
      </c>
      <c r="R40" s="156"/>
      <c r="S40" s="156"/>
      <c r="T40" s="156"/>
      <c r="U40" s="165"/>
      <c r="V40" s="105"/>
      <c r="W40" s="115"/>
      <c r="X40" s="115"/>
      <c r="Y40" s="115"/>
      <c r="Z40" s="115"/>
      <c r="AA40" s="115"/>
      <c r="AB40" s="115"/>
      <c r="AC40" s="115"/>
      <c r="AD40" s="167"/>
      <c r="AE40" s="179" t="s">
        <v>347</v>
      </c>
      <c r="AF40" s="156"/>
      <c r="AG40" s="156"/>
      <c r="AH40" s="156"/>
      <c r="AI40" s="156"/>
      <c r="AJ40" s="181" t="s">
        <v>184</v>
      </c>
      <c r="AK40" s="182"/>
      <c r="AL40" s="182"/>
      <c r="AM40" s="182"/>
      <c r="AN40" s="188"/>
      <c r="AP40" s="74"/>
    </row>
    <row r="41" spans="2:42" ht="30.75" customHeight="1">
      <c r="B41" s="88"/>
      <c r="C41" s="85"/>
      <c r="D41" s="112"/>
      <c r="E41" s="117" t="s">
        <v>42</v>
      </c>
      <c r="F41" s="117"/>
      <c r="G41" s="117"/>
      <c r="H41" s="117"/>
      <c r="I41" s="117"/>
      <c r="J41" s="117"/>
      <c r="K41" s="117"/>
      <c r="L41" s="117"/>
      <c r="M41" s="117"/>
      <c r="N41" s="144"/>
      <c r="O41" s="149"/>
      <c r="P41" s="152"/>
      <c r="Q41" s="157"/>
      <c r="R41" s="113"/>
      <c r="S41" s="113"/>
      <c r="T41" s="113"/>
      <c r="U41" s="154"/>
      <c r="V41" s="170" t="s">
        <v>9</v>
      </c>
      <c r="W41" s="172" t="s">
        <v>354</v>
      </c>
      <c r="X41" s="172"/>
      <c r="Y41" s="174" t="s">
        <v>9</v>
      </c>
      <c r="Z41" s="172" t="s">
        <v>36</v>
      </c>
      <c r="AA41" s="172"/>
      <c r="AB41" s="174" t="s">
        <v>9</v>
      </c>
      <c r="AC41" s="172" t="s">
        <v>360</v>
      </c>
      <c r="AD41" s="177"/>
      <c r="AE41" s="158"/>
      <c r="AF41" s="161"/>
      <c r="AG41" s="161"/>
      <c r="AH41" s="161"/>
      <c r="AI41" s="175"/>
      <c r="AJ41" s="159"/>
      <c r="AK41" s="162"/>
      <c r="AL41" s="162"/>
      <c r="AM41" s="162"/>
      <c r="AN41" s="176"/>
      <c r="AP41" s="74"/>
    </row>
    <row r="42" spans="2:42" ht="30.75" customHeight="1">
      <c r="B42" s="88"/>
      <c r="C42" s="85"/>
      <c r="D42" s="112"/>
      <c r="E42" s="117" t="s">
        <v>307</v>
      </c>
      <c r="F42" s="118"/>
      <c r="G42" s="118"/>
      <c r="H42" s="118"/>
      <c r="I42" s="118"/>
      <c r="J42" s="118"/>
      <c r="K42" s="118"/>
      <c r="L42" s="118"/>
      <c r="M42" s="118"/>
      <c r="N42" s="145"/>
      <c r="O42" s="149"/>
      <c r="P42" s="152"/>
      <c r="Q42" s="157"/>
      <c r="R42" s="113"/>
      <c r="S42" s="113"/>
      <c r="T42" s="113"/>
      <c r="U42" s="154"/>
      <c r="V42" s="170" t="s">
        <v>9</v>
      </c>
      <c r="W42" s="172" t="s">
        <v>354</v>
      </c>
      <c r="X42" s="172"/>
      <c r="Y42" s="174" t="s">
        <v>9</v>
      </c>
      <c r="Z42" s="172" t="s">
        <v>36</v>
      </c>
      <c r="AA42" s="172"/>
      <c r="AB42" s="174" t="s">
        <v>9</v>
      </c>
      <c r="AC42" s="172" t="s">
        <v>360</v>
      </c>
      <c r="AD42" s="177"/>
      <c r="AE42" s="158"/>
      <c r="AF42" s="161"/>
      <c r="AG42" s="161"/>
      <c r="AH42" s="161"/>
      <c r="AI42" s="175"/>
      <c r="AJ42" s="159"/>
      <c r="AK42" s="162"/>
      <c r="AL42" s="162"/>
      <c r="AM42" s="162"/>
      <c r="AN42" s="176"/>
      <c r="AP42" s="74"/>
    </row>
    <row r="43" spans="2:42" ht="30.75" customHeight="1">
      <c r="B43" s="88"/>
      <c r="C43" s="85"/>
      <c r="D43" s="112"/>
      <c r="E43" s="117" t="s">
        <v>105</v>
      </c>
      <c r="F43" s="118"/>
      <c r="G43" s="118"/>
      <c r="H43" s="118"/>
      <c r="I43" s="118"/>
      <c r="J43" s="118"/>
      <c r="K43" s="118"/>
      <c r="L43" s="118"/>
      <c r="M43" s="118"/>
      <c r="N43" s="145"/>
      <c r="O43" s="149"/>
      <c r="P43" s="152"/>
      <c r="Q43" s="157"/>
      <c r="R43" s="113"/>
      <c r="S43" s="113"/>
      <c r="T43" s="113"/>
      <c r="U43" s="154"/>
      <c r="V43" s="170" t="s">
        <v>9</v>
      </c>
      <c r="W43" s="172" t="s">
        <v>354</v>
      </c>
      <c r="X43" s="172"/>
      <c r="Y43" s="174" t="s">
        <v>9</v>
      </c>
      <c r="Z43" s="172" t="s">
        <v>36</v>
      </c>
      <c r="AA43" s="172"/>
      <c r="AB43" s="174" t="s">
        <v>9</v>
      </c>
      <c r="AC43" s="172" t="s">
        <v>360</v>
      </c>
      <c r="AD43" s="177"/>
      <c r="AE43" s="158"/>
      <c r="AF43" s="161"/>
      <c r="AG43" s="161"/>
      <c r="AH43" s="161"/>
      <c r="AI43" s="175"/>
      <c r="AJ43" s="159"/>
      <c r="AK43" s="162"/>
      <c r="AL43" s="162"/>
      <c r="AM43" s="162"/>
      <c r="AN43" s="176"/>
      <c r="AP43" s="74"/>
    </row>
    <row r="44" spans="2:42" ht="30.75" customHeight="1">
      <c r="B44" s="88"/>
      <c r="C44" s="85"/>
      <c r="D44" s="112"/>
      <c r="E44" s="117" t="s">
        <v>31</v>
      </c>
      <c r="F44" s="118"/>
      <c r="G44" s="118"/>
      <c r="H44" s="118"/>
      <c r="I44" s="118"/>
      <c r="J44" s="118"/>
      <c r="K44" s="118"/>
      <c r="L44" s="118"/>
      <c r="M44" s="118"/>
      <c r="N44" s="145"/>
      <c r="O44" s="149"/>
      <c r="P44" s="152"/>
      <c r="Q44" s="157"/>
      <c r="R44" s="113"/>
      <c r="S44" s="113"/>
      <c r="T44" s="113"/>
      <c r="U44" s="154"/>
      <c r="V44" s="170" t="s">
        <v>9</v>
      </c>
      <c r="W44" s="172" t="s">
        <v>354</v>
      </c>
      <c r="X44" s="172"/>
      <c r="Y44" s="174" t="s">
        <v>9</v>
      </c>
      <c r="Z44" s="172" t="s">
        <v>36</v>
      </c>
      <c r="AA44" s="172"/>
      <c r="AB44" s="174" t="s">
        <v>9</v>
      </c>
      <c r="AC44" s="172" t="s">
        <v>360</v>
      </c>
      <c r="AD44" s="177"/>
      <c r="AE44" s="158"/>
      <c r="AF44" s="161"/>
      <c r="AG44" s="161"/>
      <c r="AH44" s="161"/>
      <c r="AI44" s="175"/>
      <c r="AJ44" s="159"/>
      <c r="AK44" s="162"/>
      <c r="AL44" s="162"/>
      <c r="AM44" s="162"/>
      <c r="AN44" s="176"/>
      <c r="AP44" s="74"/>
    </row>
    <row r="45" spans="2:42" ht="30.75" customHeight="1">
      <c r="B45" s="88"/>
      <c r="C45" s="85"/>
      <c r="D45" s="112"/>
      <c r="E45" s="117" t="s">
        <v>341</v>
      </c>
      <c r="F45" s="118"/>
      <c r="G45" s="118"/>
      <c r="H45" s="118"/>
      <c r="I45" s="118"/>
      <c r="J45" s="118"/>
      <c r="K45" s="118"/>
      <c r="L45" s="118"/>
      <c r="M45" s="118"/>
      <c r="N45" s="145"/>
      <c r="O45" s="149"/>
      <c r="P45" s="152"/>
      <c r="Q45" s="157"/>
      <c r="R45" s="113"/>
      <c r="S45" s="113"/>
      <c r="T45" s="113"/>
      <c r="U45" s="154"/>
      <c r="V45" s="170" t="s">
        <v>9</v>
      </c>
      <c r="W45" s="172" t="s">
        <v>354</v>
      </c>
      <c r="X45" s="172"/>
      <c r="Y45" s="174" t="s">
        <v>9</v>
      </c>
      <c r="Z45" s="172" t="s">
        <v>36</v>
      </c>
      <c r="AA45" s="172"/>
      <c r="AB45" s="174" t="s">
        <v>9</v>
      </c>
      <c r="AC45" s="172" t="s">
        <v>360</v>
      </c>
      <c r="AD45" s="177"/>
      <c r="AE45" s="158"/>
      <c r="AF45" s="161"/>
      <c r="AG45" s="161"/>
      <c r="AH45" s="161"/>
      <c r="AI45" s="175"/>
      <c r="AJ45" s="159"/>
      <c r="AK45" s="162"/>
      <c r="AL45" s="162"/>
      <c r="AM45" s="162"/>
      <c r="AN45" s="176"/>
      <c r="AP45" s="74"/>
    </row>
    <row r="46" spans="2:42" ht="30.75" customHeight="1">
      <c r="B46" s="88"/>
      <c r="C46" s="85"/>
      <c r="D46" s="112"/>
      <c r="E46" s="117" t="s">
        <v>19</v>
      </c>
      <c r="F46" s="118"/>
      <c r="G46" s="118"/>
      <c r="H46" s="118"/>
      <c r="I46" s="118"/>
      <c r="J46" s="118"/>
      <c r="K46" s="118"/>
      <c r="L46" s="118"/>
      <c r="M46" s="118"/>
      <c r="N46" s="145"/>
      <c r="O46" s="149"/>
      <c r="P46" s="152"/>
      <c r="Q46" s="157"/>
      <c r="R46" s="113"/>
      <c r="S46" s="113"/>
      <c r="T46" s="113"/>
      <c r="U46" s="154"/>
      <c r="V46" s="170" t="s">
        <v>9</v>
      </c>
      <c r="W46" s="172" t="s">
        <v>354</v>
      </c>
      <c r="X46" s="172"/>
      <c r="Y46" s="174" t="s">
        <v>9</v>
      </c>
      <c r="Z46" s="172" t="s">
        <v>36</v>
      </c>
      <c r="AA46" s="172"/>
      <c r="AB46" s="174" t="s">
        <v>9</v>
      </c>
      <c r="AC46" s="172" t="s">
        <v>360</v>
      </c>
      <c r="AD46" s="177"/>
      <c r="AE46" s="158"/>
      <c r="AF46" s="161"/>
      <c r="AG46" s="161"/>
      <c r="AH46" s="161"/>
      <c r="AI46" s="175"/>
      <c r="AJ46" s="159"/>
      <c r="AK46" s="162"/>
      <c r="AL46" s="162"/>
      <c r="AM46" s="162"/>
      <c r="AN46" s="176"/>
      <c r="AP46" s="74"/>
    </row>
    <row r="47" spans="2:42" ht="14.25" customHeight="1">
      <c r="B47" s="89" t="s">
        <v>323</v>
      </c>
      <c r="C47" s="102"/>
      <c r="D47" s="102"/>
      <c r="E47" s="102"/>
      <c r="F47" s="102"/>
      <c r="G47" s="102"/>
      <c r="H47" s="102"/>
      <c r="I47" s="102"/>
      <c r="J47" s="102"/>
      <c r="K47" s="102"/>
      <c r="L47" s="129"/>
      <c r="M47" s="136"/>
      <c r="N47" s="146"/>
      <c r="O47" s="146"/>
      <c r="P47" s="146"/>
      <c r="Q47" s="146"/>
      <c r="R47" s="160"/>
      <c r="S47" s="160"/>
      <c r="T47" s="160"/>
      <c r="U47" s="160"/>
      <c r="V47" s="171"/>
      <c r="W47" s="173"/>
      <c r="X47" s="173"/>
      <c r="Y47" s="173"/>
      <c r="Z47" s="173"/>
      <c r="AA47" s="173"/>
      <c r="AB47" s="173"/>
      <c r="AC47" s="173"/>
      <c r="AD47" s="173"/>
      <c r="AE47" s="173"/>
      <c r="AF47" s="173"/>
      <c r="AG47" s="173"/>
      <c r="AH47" s="173"/>
      <c r="AI47" s="173"/>
      <c r="AJ47" s="173"/>
      <c r="AK47" s="173"/>
      <c r="AL47" s="173"/>
      <c r="AM47" s="173"/>
      <c r="AN47" s="173"/>
      <c r="AP47" s="74"/>
    </row>
    <row r="48" spans="2:42" ht="14.25" customHeight="1">
      <c r="B48" s="81" t="s">
        <v>134</v>
      </c>
      <c r="C48" s="103" t="s">
        <v>340</v>
      </c>
      <c r="D48" s="113"/>
      <c r="E48" s="113"/>
      <c r="F48" s="113"/>
      <c r="G48" s="113"/>
      <c r="H48" s="113"/>
      <c r="I48" s="113"/>
      <c r="J48" s="113"/>
      <c r="K48" s="113"/>
      <c r="L48" s="113"/>
      <c r="M48" s="113"/>
      <c r="N48" s="113"/>
      <c r="O48" s="113"/>
      <c r="P48" s="113"/>
      <c r="Q48" s="113"/>
      <c r="R48" s="113"/>
      <c r="S48" s="113"/>
      <c r="T48" s="113"/>
      <c r="U48" s="154"/>
      <c r="V48" s="103" t="s">
        <v>182</v>
      </c>
      <c r="W48" s="113"/>
      <c r="X48" s="113"/>
      <c r="Y48" s="113"/>
      <c r="Z48" s="113"/>
      <c r="AA48" s="113"/>
      <c r="AB48" s="113"/>
      <c r="AC48" s="113"/>
      <c r="AD48" s="113"/>
      <c r="AE48" s="113"/>
      <c r="AF48" s="113"/>
      <c r="AG48" s="113"/>
      <c r="AH48" s="113"/>
      <c r="AI48" s="113"/>
      <c r="AJ48" s="113"/>
      <c r="AK48" s="113"/>
      <c r="AL48" s="113"/>
      <c r="AM48" s="113"/>
      <c r="AN48" s="154"/>
      <c r="AP48" s="74"/>
    </row>
    <row r="49" spans="2:42">
      <c r="B49" s="82"/>
      <c r="C49" s="104"/>
      <c r="D49" s="114"/>
      <c r="E49" s="114"/>
      <c r="F49" s="114"/>
      <c r="G49" s="114"/>
      <c r="H49" s="114"/>
      <c r="I49" s="114"/>
      <c r="J49" s="114"/>
      <c r="K49" s="114"/>
      <c r="L49" s="114"/>
      <c r="M49" s="114"/>
      <c r="N49" s="114"/>
      <c r="O49" s="114"/>
      <c r="P49" s="114"/>
      <c r="Q49" s="114"/>
      <c r="R49" s="114"/>
      <c r="S49" s="114"/>
      <c r="T49" s="114"/>
      <c r="U49" s="166"/>
      <c r="V49" s="104"/>
      <c r="W49" s="114"/>
      <c r="X49" s="114"/>
      <c r="Y49" s="114"/>
      <c r="Z49" s="114"/>
      <c r="AA49" s="114"/>
      <c r="AB49" s="114"/>
      <c r="AC49" s="114"/>
      <c r="AD49" s="114"/>
      <c r="AE49" s="114"/>
      <c r="AF49" s="114"/>
      <c r="AG49" s="114"/>
      <c r="AH49" s="114"/>
      <c r="AI49" s="114"/>
      <c r="AJ49" s="114"/>
      <c r="AK49" s="114"/>
      <c r="AL49" s="114"/>
      <c r="AM49" s="114"/>
      <c r="AN49" s="166"/>
      <c r="AP49" s="74"/>
    </row>
    <row r="50" spans="2:42">
      <c r="B50" s="82"/>
      <c r="C50" s="105"/>
      <c r="D50" s="115"/>
      <c r="E50" s="115"/>
      <c r="F50" s="115"/>
      <c r="G50" s="115"/>
      <c r="H50" s="115"/>
      <c r="I50" s="115"/>
      <c r="J50" s="115"/>
      <c r="K50" s="115"/>
      <c r="L50" s="115"/>
      <c r="M50" s="115"/>
      <c r="N50" s="115"/>
      <c r="O50" s="115"/>
      <c r="P50" s="115"/>
      <c r="Q50" s="115"/>
      <c r="R50" s="115"/>
      <c r="S50" s="115"/>
      <c r="T50" s="115"/>
      <c r="U50" s="167"/>
      <c r="V50" s="105"/>
      <c r="W50" s="115"/>
      <c r="X50" s="115"/>
      <c r="Y50" s="115"/>
      <c r="Z50" s="115"/>
      <c r="AA50" s="115"/>
      <c r="AB50" s="115"/>
      <c r="AC50" s="115"/>
      <c r="AD50" s="115"/>
      <c r="AE50" s="115"/>
      <c r="AF50" s="115"/>
      <c r="AG50" s="115"/>
      <c r="AH50" s="115"/>
      <c r="AI50" s="115"/>
      <c r="AJ50" s="115"/>
      <c r="AK50" s="115"/>
      <c r="AL50" s="115"/>
      <c r="AM50" s="115"/>
      <c r="AN50" s="167"/>
      <c r="AP50" s="74"/>
    </row>
    <row r="51" spans="2:42">
      <c r="B51" s="82"/>
      <c r="C51" s="105"/>
      <c r="D51" s="115"/>
      <c r="E51" s="115"/>
      <c r="F51" s="115"/>
      <c r="G51" s="115"/>
      <c r="H51" s="115"/>
      <c r="I51" s="115"/>
      <c r="J51" s="115"/>
      <c r="K51" s="115"/>
      <c r="L51" s="115"/>
      <c r="M51" s="115"/>
      <c r="N51" s="115"/>
      <c r="O51" s="115"/>
      <c r="P51" s="115"/>
      <c r="Q51" s="115"/>
      <c r="R51" s="115"/>
      <c r="S51" s="115"/>
      <c r="T51" s="115"/>
      <c r="U51" s="167"/>
      <c r="V51" s="105"/>
      <c r="W51" s="115"/>
      <c r="X51" s="115"/>
      <c r="Y51" s="115"/>
      <c r="Z51" s="115"/>
      <c r="AA51" s="115"/>
      <c r="AB51" s="115"/>
      <c r="AC51" s="115"/>
      <c r="AD51" s="115"/>
      <c r="AE51" s="115"/>
      <c r="AF51" s="115"/>
      <c r="AG51" s="115"/>
      <c r="AH51" s="115"/>
      <c r="AI51" s="115"/>
      <c r="AJ51" s="115"/>
      <c r="AK51" s="115"/>
      <c r="AL51" s="115"/>
      <c r="AM51" s="115"/>
      <c r="AN51" s="167"/>
      <c r="AP51" s="74"/>
    </row>
    <row r="52" spans="2:42">
      <c r="B52" s="83"/>
      <c r="C52" s="106"/>
      <c r="D52" s="116"/>
      <c r="E52" s="116"/>
      <c r="F52" s="116"/>
      <c r="G52" s="116"/>
      <c r="H52" s="116"/>
      <c r="I52" s="116"/>
      <c r="J52" s="116"/>
      <c r="K52" s="116"/>
      <c r="L52" s="116"/>
      <c r="M52" s="116"/>
      <c r="N52" s="116"/>
      <c r="O52" s="116"/>
      <c r="P52" s="116"/>
      <c r="Q52" s="116"/>
      <c r="R52" s="116"/>
      <c r="S52" s="116"/>
      <c r="T52" s="116"/>
      <c r="U52" s="168"/>
      <c r="V52" s="106"/>
      <c r="W52" s="116"/>
      <c r="X52" s="116"/>
      <c r="Y52" s="116"/>
      <c r="Z52" s="116"/>
      <c r="AA52" s="116"/>
      <c r="AB52" s="116"/>
      <c r="AC52" s="116"/>
      <c r="AD52" s="116"/>
      <c r="AE52" s="116"/>
      <c r="AF52" s="116"/>
      <c r="AG52" s="116"/>
      <c r="AH52" s="116"/>
      <c r="AI52" s="116"/>
      <c r="AJ52" s="116"/>
      <c r="AK52" s="116"/>
      <c r="AL52" s="116"/>
      <c r="AM52" s="116"/>
      <c r="AN52" s="168"/>
      <c r="AP52" s="74"/>
    </row>
    <row r="53" spans="2:42" ht="14.25" customHeight="1">
      <c r="B53" s="90" t="s">
        <v>188</v>
      </c>
      <c r="C53" s="107"/>
      <c r="D53" s="107"/>
      <c r="E53" s="107"/>
      <c r="F53" s="119"/>
      <c r="G53" s="96" t="s">
        <v>48</v>
      </c>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P53" s="74"/>
    </row>
    <row r="55" spans="2:42">
      <c r="B55" s="91" t="s">
        <v>324</v>
      </c>
    </row>
    <row r="56" spans="2:42">
      <c r="B56" s="91" t="s">
        <v>302</v>
      </c>
    </row>
    <row r="57" spans="2:42">
      <c r="B57" s="91" t="s">
        <v>186</v>
      </c>
    </row>
    <row r="58" spans="2:42">
      <c r="B58" s="91" t="s">
        <v>0</v>
      </c>
    </row>
    <row r="59" spans="2:42">
      <c r="B59" s="91" t="s">
        <v>326</v>
      </c>
    </row>
    <row r="60" spans="2:42">
      <c r="B60" s="91" t="s">
        <v>328</v>
      </c>
    </row>
    <row r="61" spans="2:42">
      <c r="B61" s="91" t="s">
        <v>67</v>
      </c>
    </row>
    <row r="62" spans="2:42">
      <c r="B62" s="91" t="s">
        <v>218</v>
      </c>
    </row>
    <row r="63" spans="2:42">
      <c r="B63" s="91" t="s">
        <v>176</v>
      </c>
    </row>
    <row r="64" spans="2:42">
      <c r="B64" s="91" t="s">
        <v>471</v>
      </c>
    </row>
    <row r="65" spans="2:2">
      <c r="B65" s="91" t="s">
        <v>590</v>
      </c>
    </row>
  </sheetData>
  <mergeCells count="171">
    <mergeCell ref="AB3:AF3"/>
    <mergeCell ref="AG3:AN3"/>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B47:L47"/>
    <mergeCell ref="W47:AN47"/>
    <mergeCell ref="C48:U48"/>
    <mergeCell ref="V48:AN48"/>
    <mergeCell ref="B53:F53"/>
    <mergeCell ref="G53:AN53"/>
    <mergeCell ref="C16:L18"/>
    <mergeCell ref="C22:L24"/>
    <mergeCell ref="C27:L29"/>
    <mergeCell ref="C31:L33"/>
    <mergeCell ref="C36:L38"/>
    <mergeCell ref="C39:N40"/>
    <mergeCell ref="O39:P40"/>
    <mergeCell ref="C41:C46"/>
    <mergeCell ref="B48:B52"/>
    <mergeCell ref="C49:U52"/>
    <mergeCell ref="V49:AN52"/>
    <mergeCell ref="B14:B24"/>
    <mergeCell ref="B25:B38"/>
    <mergeCell ref="B39:B46"/>
  </mergeCells>
  <phoneticPr fontId="7"/>
  <dataValidations count="2">
    <dataValidation type="list" allowBlank="1" showDropDown="0" showInputMessage="1" showErrorMessage="1" sqref="V41:V46 Y41:Y46 AB41:AB46">
      <formula1>"□,■"</formula1>
    </dataValidation>
    <dataValidation type="list" allowBlank="1" showDropDown="0" showInputMessage="1" showErrorMessage="1" sqref="O41:P46">
      <formula1>"○"</formula1>
    </dataValidation>
  </dataValidations>
  <printOptions horizontalCentered="1"/>
  <pageMargins left="0.70866141732283472" right="0.39370078740157483" top="0.51181102362204722" bottom="0.35433070866141736" header="0.31496062992125984" footer="0.31496062992125984"/>
  <pageSetup paperSize="9" scale="9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9">
    <tabColor rgb="FFFF0000"/>
    <pageSetUpPr fitToPage="1"/>
  </sheetPr>
  <dimension ref="A2:AF77"/>
  <sheetViews>
    <sheetView tabSelected="1" view="pageBreakPreview" topLeftCell="D1" zoomScale="90" zoomScaleSheetLayoutView="90" workbookViewId="0">
      <selection activeCell="E1" sqref="E1"/>
    </sheetView>
  </sheetViews>
  <sheetFormatPr defaultRowHeight="20.25" customHeight="1"/>
  <cols>
    <col min="1" max="2" width="4.25" style="79" customWidth="1"/>
    <col min="3" max="3" width="37" style="78" customWidth="1"/>
    <col min="4" max="4" width="4.875" style="78" customWidth="1"/>
    <col min="5" max="5" width="18.1640625" style="78" customWidth="1"/>
    <col min="6" max="6" width="4.875" style="78" customWidth="1"/>
    <col min="7" max="7" width="18.5" style="78" customWidth="1"/>
    <col min="8" max="8" width="62.83203125" style="78" customWidth="1"/>
    <col min="9" max="9" width="5.1640625" style="78" customWidth="1"/>
    <col min="10" max="21" width="6.1640625" style="78" customWidth="1"/>
    <col min="22" max="22" width="4.875" style="78" customWidth="1"/>
    <col min="23" max="24" width="7.1640625" style="78" customWidth="1"/>
    <col min="25" max="32" width="4.875" style="78" customWidth="1"/>
    <col min="33" max="267" width="9" style="78" customWidth="1"/>
    <col min="268" max="268" width="4.25" style="78" customWidth="1"/>
    <col min="269" max="269" width="25" style="78" customWidth="1"/>
    <col min="270" max="270" width="41.625" style="78" customWidth="1"/>
    <col min="271" max="271" width="19.625" style="78" customWidth="1"/>
    <col min="272" max="272" width="33.875" style="78" customWidth="1"/>
    <col min="273" max="273" width="25" style="78" customWidth="1"/>
    <col min="274" max="274" width="13.625" style="78" customWidth="1"/>
    <col min="275" max="288" width="4.875" style="78" customWidth="1"/>
    <col min="289" max="523" width="9" style="78" customWidth="1"/>
    <col min="524" max="524" width="4.25" style="78" customWidth="1"/>
    <col min="525" max="525" width="25" style="78" customWidth="1"/>
    <col min="526" max="526" width="41.625" style="78" customWidth="1"/>
    <col min="527" max="527" width="19.625" style="78" customWidth="1"/>
    <col min="528" max="528" width="33.875" style="78" customWidth="1"/>
    <col min="529" max="529" width="25" style="78" customWidth="1"/>
    <col min="530" max="530" width="13.625" style="78" customWidth="1"/>
    <col min="531" max="544" width="4.875" style="78" customWidth="1"/>
    <col min="545" max="779" width="9" style="78" customWidth="1"/>
    <col min="780" max="780" width="4.25" style="78" customWidth="1"/>
    <col min="781" max="781" width="25" style="78" customWidth="1"/>
    <col min="782" max="782" width="41.625" style="78" customWidth="1"/>
    <col min="783" max="783" width="19.625" style="78" customWidth="1"/>
    <col min="784" max="784" width="33.875" style="78" customWidth="1"/>
    <col min="785" max="785" width="25" style="78" customWidth="1"/>
    <col min="786" max="786" width="13.625" style="78" customWidth="1"/>
    <col min="787" max="800" width="4.875" style="78" customWidth="1"/>
    <col min="801" max="1035" width="9" style="78" customWidth="1"/>
    <col min="1036" max="1036" width="4.25" style="78" customWidth="1"/>
    <col min="1037" max="1037" width="25" style="78" customWidth="1"/>
    <col min="1038" max="1038" width="41.625" style="78" customWidth="1"/>
    <col min="1039" max="1039" width="19.625" style="78" customWidth="1"/>
    <col min="1040" max="1040" width="33.875" style="78" customWidth="1"/>
    <col min="1041" max="1041" width="25" style="78" customWidth="1"/>
    <col min="1042" max="1042" width="13.625" style="78" customWidth="1"/>
    <col min="1043" max="1056" width="4.875" style="78" customWidth="1"/>
    <col min="1057" max="1291" width="9" style="78" customWidth="1"/>
    <col min="1292" max="1292" width="4.25" style="78" customWidth="1"/>
    <col min="1293" max="1293" width="25" style="78" customWidth="1"/>
    <col min="1294" max="1294" width="41.625" style="78" customWidth="1"/>
    <col min="1295" max="1295" width="19.625" style="78" customWidth="1"/>
    <col min="1296" max="1296" width="33.875" style="78" customWidth="1"/>
    <col min="1297" max="1297" width="25" style="78" customWidth="1"/>
    <col min="1298" max="1298" width="13.625" style="78" customWidth="1"/>
    <col min="1299" max="1312" width="4.875" style="78" customWidth="1"/>
    <col min="1313" max="1547" width="9" style="78" customWidth="1"/>
    <col min="1548" max="1548" width="4.25" style="78" customWidth="1"/>
    <col min="1549" max="1549" width="25" style="78" customWidth="1"/>
    <col min="1550" max="1550" width="41.625" style="78" customWidth="1"/>
    <col min="1551" max="1551" width="19.625" style="78" customWidth="1"/>
    <col min="1552" max="1552" width="33.875" style="78" customWidth="1"/>
    <col min="1553" max="1553" width="25" style="78" customWidth="1"/>
    <col min="1554" max="1554" width="13.625" style="78" customWidth="1"/>
    <col min="1555" max="1568" width="4.875" style="78" customWidth="1"/>
    <col min="1569" max="1803" width="9" style="78" customWidth="1"/>
    <col min="1804" max="1804" width="4.25" style="78" customWidth="1"/>
    <col min="1805" max="1805" width="25" style="78" customWidth="1"/>
    <col min="1806" max="1806" width="41.625" style="78" customWidth="1"/>
    <col min="1807" max="1807" width="19.625" style="78" customWidth="1"/>
    <col min="1808" max="1808" width="33.875" style="78" customWidth="1"/>
    <col min="1809" max="1809" width="25" style="78" customWidth="1"/>
    <col min="1810" max="1810" width="13.625" style="78" customWidth="1"/>
    <col min="1811" max="1824" width="4.875" style="78" customWidth="1"/>
    <col min="1825" max="2059" width="9" style="78" customWidth="1"/>
    <col min="2060" max="2060" width="4.25" style="78" customWidth="1"/>
    <col min="2061" max="2061" width="25" style="78" customWidth="1"/>
    <col min="2062" max="2062" width="41.625" style="78" customWidth="1"/>
    <col min="2063" max="2063" width="19.625" style="78" customWidth="1"/>
    <col min="2064" max="2064" width="33.875" style="78" customWidth="1"/>
    <col min="2065" max="2065" width="25" style="78" customWidth="1"/>
    <col min="2066" max="2066" width="13.625" style="78" customWidth="1"/>
    <col min="2067" max="2080" width="4.875" style="78" customWidth="1"/>
    <col min="2081" max="2315" width="9" style="78" customWidth="1"/>
    <col min="2316" max="2316" width="4.25" style="78" customWidth="1"/>
    <col min="2317" max="2317" width="25" style="78" customWidth="1"/>
    <col min="2318" max="2318" width="41.625" style="78" customWidth="1"/>
    <col min="2319" max="2319" width="19.625" style="78" customWidth="1"/>
    <col min="2320" max="2320" width="33.875" style="78" customWidth="1"/>
    <col min="2321" max="2321" width="25" style="78" customWidth="1"/>
    <col min="2322" max="2322" width="13.625" style="78" customWidth="1"/>
    <col min="2323" max="2336" width="4.875" style="78" customWidth="1"/>
    <col min="2337" max="2571" width="9" style="78" customWidth="1"/>
    <col min="2572" max="2572" width="4.25" style="78" customWidth="1"/>
    <col min="2573" max="2573" width="25" style="78" customWidth="1"/>
    <col min="2574" max="2574" width="41.625" style="78" customWidth="1"/>
    <col min="2575" max="2575" width="19.625" style="78" customWidth="1"/>
    <col min="2576" max="2576" width="33.875" style="78" customWidth="1"/>
    <col min="2577" max="2577" width="25" style="78" customWidth="1"/>
    <col min="2578" max="2578" width="13.625" style="78" customWidth="1"/>
    <col min="2579" max="2592" width="4.875" style="78" customWidth="1"/>
    <col min="2593" max="2827" width="9" style="78" customWidth="1"/>
    <col min="2828" max="2828" width="4.25" style="78" customWidth="1"/>
    <col min="2829" max="2829" width="25" style="78" customWidth="1"/>
    <col min="2830" max="2830" width="41.625" style="78" customWidth="1"/>
    <col min="2831" max="2831" width="19.625" style="78" customWidth="1"/>
    <col min="2832" max="2832" width="33.875" style="78" customWidth="1"/>
    <col min="2833" max="2833" width="25" style="78" customWidth="1"/>
    <col min="2834" max="2834" width="13.625" style="78" customWidth="1"/>
    <col min="2835" max="2848" width="4.875" style="78" customWidth="1"/>
    <col min="2849" max="3083" width="9" style="78" customWidth="1"/>
    <col min="3084" max="3084" width="4.25" style="78" customWidth="1"/>
    <col min="3085" max="3085" width="25" style="78" customWidth="1"/>
    <col min="3086" max="3086" width="41.625" style="78" customWidth="1"/>
    <col min="3087" max="3087" width="19.625" style="78" customWidth="1"/>
    <col min="3088" max="3088" width="33.875" style="78" customWidth="1"/>
    <col min="3089" max="3089" width="25" style="78" customWidth="1"/>
    <col min="3090" max="3090" width="13.625" style="78" customWidth="1"/>
    <col min="3091" max="3104" width="4.875" style="78" customWidth="1"/>
    <col min="3105" max="3339" width="9" style="78" customWidth="1"/>
    <col min="3340" max="3340" width="4.25" style="78" customWidth="1"/>
    <col min="3341" max="3341" width="25" style="78" customWidth="1"/>
    <col min="3342" max="3342" width="41.625" style="78" customWidth="1"/>
    <col min="3343" max="3343" width="19.625" style="78" customWidth="1"/>
    <col min="3344" max="3344" width="33.875" style="78" customWidth="1"/>
    <col min="3345" max="3345" width="25" style="78" customWidth="1"/>
    <col min="3346" max="3346" width="13.625" style="78" customWidth="1"/>
    <col min="3347" max="3360" width="4.875" style="78" customWidth="1"/>
    <col min="3361" max="3595" width="9" style="78" customWidth="1"/>
    <col min="3596" max="3596" width="4.25" style="78" customWidth="1"/>
    <col min="3597" max="3597" width="25" style="78" customWidth="1"/>
    <col min="3598" max="3598" width="41.625" style="78" customWidth="1"/>
    <col min="3599" max="3599" width="19.625" style="78" customWidth="1"/>
    <col min="3600" max="3600" width="33.875" style="78" customWidth="1"/>
    <col min="3601" max="3601" width="25" style="78" customWidth="1"/>
    <col min="3602" max="3602" width="13.625" style="78" customWidth="1"/>
    <col min="3603" max="3616" width="4.875" style="78" customWidth="1"/>
    <col min="3617" max="3851" width="9" style="78" customWidth="1"/>
    <col min="3852" max="3852" width="4.25" style="78" customWidth="1"/>
    <col min="3853" max="3853" width="25" style="78" customWidth="1"/>
    <col min="3854" max="3854" width="41.625" style="78" customWidth="1"/>
    <col min="3855" max="3855" width="19.625" style="78" customWidth="1"/>
    <col min="3856" max="3856" width="33.875" style="78" customWidth="1"/>
    <col min="3857" max="3857" width="25" style="78" customWidth="1"/>
    <col min="3858" max="3858" width="13.625" style="78" customWidth="1"/>
    <col min="3859" max="3872" width="4.875" style="78" customWidth="1"/>
    <col min="3873" max="4107" width="9" style="78" customWidth="1"/>
    <col min="4108" max="4108" width="4.25" style="78" customWidth="1"/>
    <col min="4109" max="4109" width="25" style="78" customWidth="1"/>
    <col min="4110" max="4110" width="41.625" style="78" customWidth="1"/>
    <col min="4111" max="4111" width="19.625" style="78" customWidth="1"/>
    <col min="4112" max="4112" width="33.875" style="78" customWidth="1"/>
    <col min="4113" max="4113" width="25" style="78" customWidth="1"/>
    <col min="4114" max="4114" width="13.625" style="78" customWidth="1"/>
    <col min="4115" max="4128" width="4.875" style="78" customWidth="1"/>
    <col min="4129" max="4363" width="9" style="78" customWidth="1"/>
    <col min="4364" max="4364" width="4.25" style="78" customWidth="1"/>
    <col min="4365" max="4365" width="25" style="78" customWidth="1"/>
    <col min="4366" max="4366" width="41.625" style="78" customWidth="1"/>
    <col min="4367" max="4367" width="19.625" style="78" customWidth="1"/>
    <col min="4368" max="4368" width="33.875" style="78" customWidth="1"/>
    <col min="4369" max="4369" width="25" style="78" customWidth="1"/>
    <col min="4370" max="4370" width="13.625" style="78" customWidth="1"/>
    <col min="4371" max="4384" width="4.875" style="78" customWidth="1"/>
    <col min="4385" max="4619" width="9" style="78" customWidth="1"/>
    <col min="4620" max="4620" width="4.25" style="78" customWidth="1"/>
    <col min="4621" max="4621" width="25" style="78" customWidth="1"/>
    <col min="4622" max="4622" width="41.625" style="78" customWidth="1"/>
    <col min="4623" max="4623" width="19.625" style="78" customWidth="1"/>
    <col min="4624" max="4624" width="33.875" style="78" customWidth="1"/>
    <col min="4625" max="4625" width="25" style="78" customWidth="1"/>
    <col min="4626" max="4626" width="13.625" style="78" customWidth="1"/>
    <col min="4627" max="4640" width="4.875" style="78" customWidth="1"/>
    <col min="4641" max="4875" width="9" style="78" customWidth="1"/>
    <col min="4876" max="4876" width="4.25" style="78" customWidth="1"/>
    <col min="4877" max="4877" width="25" style="78" customWidth="1"/>
    <col min="4878" max="4878" width="41.625" style="78" customWidth="1"/>
    <col min="4879" max="4879" width="19.625" style="78" customWidth="1"/>
    <col min="4880" max="4880" width="33.875" style="78" customWidth="1"/>
    <col min="4881" max="4881" width="25" style="78" customWidth="1"/>
    <col min="4882" max="4882" width="13.625" style="78" customWidth="1"/>
    <col min="4883" max="4896" width="4.875" style="78" customWidth="1"/>
    <col min="4897" max="5131" width="9" style="78" customWidth="1"/>
    <col min="5132" max="5132" width="4.25" style="78" customWidth="1"/>
    <col min="5133" max="5133" width="25" style="78" customWidth="1"/>
    <col min="5134" max="5134" width="41.625" style="78" customWidth="1"/>
    <col min="5135" max="5135" width="19.625" style="78" customWidth="1"/>
    <col min="5136" max="5136" width="33.875" style="78" customWidth="1"/>
    <col min="5137" max="5137" width="25" style="78" customWidth="1"/>
    <col min="5138" max="5138" width="13.625" style="78" customWidth="1"/>
    <col min="5139" max="5152" width="4.875" style="78" customWidth="1"/>
    <col min="5153" max="5387" width="9" style="78" customWidth="1"/>
    <col min="5388" max="5388" width="4.25" style="78" customWidth="1"/>
    <col min="5389" max="5389" width="25" style="78" customWidth="1"/>
    <col min="5390" max="5390" width="41.625" style="78" customWidth="1"/>
    <col min="5391" max="5391" width="19.625" style="78" customWidth="1"/>
    <col min="5392" max="5392" width="33.875" style="78" customWidth="1"/>
    <col min="5393" max="5393" width="25" style="78" customWidth="1"/>
    <col min="5394" max="5394" width="13.625" style="78" customWidth="1"/>
    <col min="5395" max="5408" width="4.875" style="78" customWidth="1"/>
    <col min="5409" max="5643" width="9" style="78" customWidth="1"/>
    <col min="5644" max="5644" width="4.25" style="78" customWidth="1"/>
    <col min="5645" max="5645" width="25" style="78" customWidth="1"/>
    <col min="5646" max="5646" width="41.625" style="78" customWidth="1"/>
    <col min="5647" max="5647" width="19.625" style="78" customWidth="1"/>
    <col min="5648" max="5648" width="33.875" style="78" customWidth="1"/>
    <col min="5649" max="5649" width="25" style="78" customWidth="1"/>
    <col min="5650" max="5650" width="13.625" style="78" customWidth="1"/>
    <col min="5651" max="5664" width="4.875" style="78" customWidth="1"/>
    <col min="5665" max="5899" width="9" style="78" customWidth="1"/>
    <col min="5900" max="5900" width="4.25" style="78" customWidth="1"/>
    <col min="5901" max="5901" width="25" style="78" customWidth="1"/>
    <col min="5902" max="5902" width="41.625" style="78" customWidth="1"/>
    <col min="5903" max="5903" width="19.625" style="78" customWidth="1"/>
    <col min="5904" max="5904" width="33.875" style="78" customWidth="1"/>
    <col min="5905" max="5905" width="25" style="78" customWidth="1"/>
    <col min="5906" max="5906" width="13.625" style="78" customWidth="1"/>
    <col min="5907" max="5920" width="4.875" style="78" customWidth="1"/>
    <col min="5921" max="6155" width="9" style="78" customWidth="1"/>
    <col min="6156" max="6156" width="4.25" style="78" customWidth="1"/>
    <col min="6157" max="6157" width="25" style="78" customWidth="1"/>
    <col min="6158" max="6158" width="41.625" style="78" customWidth="1"/>
    <col min="6159" max="6159" width="19.625" style="78" customWidth="1"/>
    <col min="6160" max="6160" width="33.875" style="78" customWidth="1"/>
    <col min="6161" max="6161" width="25" style="78" customWidth="1"/>
    <col min="6162" max="6162" width="13.625" style="78" customWidth="1"/>
    <col min="6163" max="6176" width="4.875" style="78" customWidth="1"/>
    <col min="6177" max="6411" width="9" style="78" customWidth="1"/>
    <col min="6412" max="6412" width="4.25" style="78" customWidth="1"/>
    <col min="6413" max="6413" width="25" style="78" customWidth="1"/>
    <col min="6414" max="6414" width="41.625" style="78" customWidth="1"/>
    <col min="6415" max="6415" width="19.625" style="78" customWidth="1"/>
    <col min="6416" max="6416" width="33.875" style="78" customWidth="1"/>
    <col min="6417" max="6417" width="25" style="78" customWidth="1"/>
    <col min="6418" max="6418" width="13.625" style="78" customWidth="1"/>
    <col min="6419" max="6432" width="4.875" style="78" customWidth="1"/>
    <col min="6433" max="6667" width="9" style="78" customWidth="1"/>
    <col min="6668" max="6668" width="4.25" style="78" customWidth="1"/>
    <col min="6669" max="6669" width="25" style="78" customWidth="1"/>
    <col min="6670" max="6670" width="41.625" style="78" customWidth="1"/>
    <col min="6671" max="6671" width="19.625" style="78" customWidth="1"/>
    <col min="6672" max="6672" width="33.875" style="78" customWidth="1"/>
    <col min="6673" max="6673" width="25" style="78" customWidth="1"/>
    <col min="6674" max="6674" width="13.625" style="78" customWidth="1"/>
    <col min="6675" max="6688" width="4.875" style="78" customWidth="1"/>
    <col min="6689" max="6923" width="9" style="78" customWidth="1"/>
    <col min="6924" max="6924" width="4.25" style="78" customWidth="1"/>
    <col min="6925" max="6925" width="25" style="78" customWidth="1"/>
    <col min="6926" max="6926" width="41.625" style="78" customWidth="1"/>
    <col min="6927" max="6927" width="19.625" style="78" customWidth="1"/>
    <col min="6928" max="6928" width="33.875" style="78" customWidth="1"/>
    <col min="6929" max="6929" width="25" style="78" customWidth="1"/>
    <col min="6930" max="6930" width="13.625" style="78" customWidth="1"/>
    <col min="6931" max="6944" width="4.875" style="78" customWidth="1"/>
    <col min="6945" max="7179" width="9" style="78" customWidth="1"/>
    <col min="7180" max="7180" width="4.25" style="78" customWidth="1"/>
    <col min="7181" max="7181" width="25" style="78" customWidth="1"/>
    <col min="7182" max="7182" width="41.625" style="78" customWidth="1"/>
    <col min="7183" max="7183" width="19.625" style="78" customWidth="1"/>
    <col min="7184" max="7184" width="33.875" style="78" customWidth="1"/>
    <col min="7185" max="7185" width="25" style="78" customWidth="1"/>
    <col min="7186" max="7186" width="13.625" style="78" customWidth="1"/>
    <col min="7187" max="7200" width="4.875" style="78" customWidth="1"/>
    <col min="7201" max="7435" width="9" style="78" customWidth="1"/>
    <col min="7436" max="7436" width="4.25" style="78" customWidth="1"/>
    <col min="7437" max="7437" width="25" style="78" customWidth="1"/>
    <col min="7438" max="7438" width="41.625" style="78" customWidth="1"/>
    <col min="7439" max="7439" width="19.625" style="78" customWidth="1"/>
    <col min="7440" max="7440" width="33.875" style="78" customWidth="1"/>
    <col min="7441" max="7441" width="25" style="78" customWidth="1"/>
    <col min="7442" max="7442" width="13.625" style="78" customWidth="1"/>
    <col min="7443" max="7456" width="4.875" style="78" customWidth="1"/>
    <col min="7457" max="7691" width="9" style="78" customWidth="1"/>
    <col min="7692" max="7692" width="4.25" style="78" customWidth="1"/>
    <col min="7693" max="7693" width="25" style="78" customWidth="1"/>
    <col min="7694" max="7694" width="41.625" style="78" customWidth="1"/>
    <col min="7695" max="7695" width="19.625" style="78" customWidth="1"/>
    <col min="7696" max="7696" width="33.875" style="78" customWidth="1"/>
    <col min="7697" max="7697" width="25" style="78" customWidth="1"/>
    <col min="7698" max="7698" width="13.625" style="78" customWidth="1"/>
    <col min="7699" max="7712" width="4.875" style="78" customWidth="1"/>
    <col min="7713" max="7947" width="9" style="78" customWidth="1"/>
    <col min="7948" max="7948" width="4.25" style="78" customWidth="1"/>
    <col min="7949" max="7949" width="25" style="78" customWidth="1"/>
    <col min="7950" max="7950" width="41.625" style="78" customWidth="1"/>
    <col min="7951" max="7951" width="19.625" style="78" customWidth="1"/>
    <col min="7952" max="7952" width="33.875" style="78" customWidth="1"/>
    <col min="7953" max="7953" width="25" style="78" customWidth="1"/>
    <col min="7954" max="7954" width="13.625" style="78" customWidth="1"/>
    <col min="7955" max="7968" width="4.875" style="78" customWidth="1"/>
    <col min="7969" max="8203" width="9" style="78" customWidth="1"/>
    <col min="8204" max="8204" width="4.25" style="78" customWidth="1"/>
    <col min="8205" max="8205" width="25" style="78" customWidth="1"/>
    <col min="8206" max="8206" width="41.625" style="78" customWidth="1"/>
    <col min="8207" max="8207" width="19.625" style="78" customWidth="1"/>
    <col min="8208" max="8208" width="33.875" style="78" customWidth="1"/>
    <col min="8209" max="8209" width="25" style="78" customWidth="1"/>
    <col min="8210" max="8210" width="13.625" style="78" customWidth="1"/>
    <col min="8211" max="8224" width="4.875" style="78" customWidth="1"/>
    <col min="8225" max="8459" width="9" style="78" customWidth="1"/>
    <col min="8460" max="8460" width="4.25" style="78" customWidth="1"/>
    <col min="8461" max="8461" width="25" style="78" customWidth="1"/>
    <col min="8462" max="8462" width="41.625" style="78" customWidth="1"/>
    <col min="8463" max="8463" width="19.625" style="78" customWidth="1"/>
    <col min="8464" max="8464" width="33.875" style="78" customWidth="1"/>
    <col min="8465" max="8465" width="25" style="78" customWidth="1"/>
    <col min="8466" max="8466" width="13.625" style="78" customWidth="1"/>
    <col min="8467" max="8480" width="4.875" style="78" customWidth="1"/>
    <col min="8481" max="8715" width="9" style="78" customWidth="1"/>
    <col min="8716" max="8716" width="4.25" style="78" customWidth="1"/>
    <col min="8717" max="8717" width="25" style="78" customWidth="1"/>
    <col min="8718" max="8718" width="41.625" style="78" customWidth="1"/>
    <col min="8719" max="8719" width="19.625" style="78" customWidth="1"/>
    <col min="8720" max="8720" width="33.875" style="78" customWidth="1"/>
    <col min="8721" max="8721" width="25" style="78" customWidth="1"/>
    <col min="8722" max="8722" width="13.625" style="78" customWidth="1"/>
    <col min="8723" max="8736" width="4.875" style="78" customWidth="1"/>
    <col min="8737" max="8971" width="9" style="78" customWidth="1"/>
    <col min="8972" max="8972" width="4.25" style="78" customWidth="1"/>
    <col min="8973" max="8973" width="25" style="78" customWidth="1"/>
    <col min="8974" max="8974" width="41.625" style="78" customWidth="1"/>
    <col min="8975" max="8975" width="19.625" style="78" customWidth="1"/>
    <col min="8976" max="8976" width="33.875" style="78" customWidth="1"/>
    <col min="8977" max="8977" width="25" style="78" customWidth="1"/>
    <col min="8978" max="8978" width="13.625" style="78" customWidth="1"/>
    <col min="8979" max="8992" width="4.875" style="78" customWidth="1"/>
    <col min="8993" max="9227" width="9" style="78" customWidth="1"/>
    <col min="9228" max="9228" width="4.25" style="78" customWidth="1"/>
    <col min="9229" max="9229" width="25" style="78" customWidth="1"/>
    <col min="9230" max="9230" width="41.625" style="78" customWidth="1"/>
    <col min="9231" max="9231" width="19.625" style="78" customWidth="1"/>
    <col min="9232" max="9232" width="33.875" style="78" customWidth="1"/>
    <col min="9233" max="9233" width="25" style="78" customWidth="1"/>
    <col min="9234" max="9234" width="13.625" style="78" customWidth="1"/>
    <col min="9235" max="9248" width="4.875" style="78" customWidth="1"/>
    <col min="9249" max="9483" width="9" style="78" customWidth="1"/>
    <col min="9484" max="9484" width="4.25" style="78" customWidth="1"/>
    <col min="9485" max="9485" width="25" style="78" customWidth="1"/>
    <col min="9486" max="9486" width="41.625" style="78" customWidth="1"/>
    <col min="9487" max="9487" width="19.625" style="78" customWidth="1"/>
    <col min="9488" max="9488" width="33.875" style="78" customWidth="1"/>
    <col min="9489" max="9489" width="25" style="78" customWidth="1"/>
    <col min="9490" max="9490" width="13.625" style="78" customWidth="1"/>
    <col min="9491" max="9504" width="4.875" style="78" customWidth="1"/>
    <col min="9505" max="9739" width="9" style="78" customWidth="1"/>
    <col min="9740" max="9740" width="4.25" style="78" customWidth="1"/>
    <col min="9741" max="9741" width="25" style="78" customWidth="1"/>
    <col min="9742" max="9742" width="41.625" style="78" customWidth="1"/>
    <col min="9743" max="9743" width="19.625" style="78" customWidth="1"/>
    <col min="9744" max="9744" width="33.875" style="78" customWidth="1"/>
    <col min="9745" max="9745" width="25" style="78" customWidth="1"/>
    <col min="9746" max="9746" width="13.625" style="78" customWidth="1"/>
    <col min="9747" max="9760" width="4.875" style="78" customWidth="1"/>
    <col min="9761" max="9995" width="9" style="78" customWidth="1"/>
    <col min="9996" max="9996" width="4.25" style="78" customWidth="1"/>
    <col min="9997" max="9997" width="25" style="78" customWidth="1"/>
    <col min="9998" max="9998" width="41.625" style="78" customWidth="1"/>
    <col min="9999" max="9999" width="19.625" style="78" customWidth="1"/>
    <col min="10000" max="10000" width="33.875" style="78" customWidth="1"/>
    <col min="10001" max="10001" width="25" style="78" customWidth="1"/>
    <col min="10002" max="10002" width="13.625" style="78" customWidth="1"/>
    <col min="10003" max="10016" width="4.875" style="78" customWidth="1"/>
    <col min="10017" max="10251" width="9" style="78" customWidth="1"/>
    <col min="10252" max="10252" width="4.25" style="78" customWidth="1"/>
    <col min="10253" max="10253" width="25" style="78" customWidth="1"/>
    <col min="10254" max="10254" width="41.625" style="78" customWidth="1"/>
    <col min="10255" max="10255" width="19.625" style="78" customWidth="1"/>
    <col min="10256" max="10256" width="33.875" style="78" customWidth="1"/>
    <col min="10257" max="10257" width="25" style="78" customWidth="1"/>
    <col min="10258" max="10258" width="13.625" style="78" customWidth="1"/>
    <col min="10259" max="10272" width="4.875" style="78" customWidth="1"/>
    <col min="10273" max="10507" width="9" style="78" customWidth="1"/>
    <col min="10508" max="10508" width="4.25" style="78" customWidth="1"/>
    <col min="10509" max="10509" width="25" style="78" customWidth="1"/>
    <col min="10510" max="10510" width="41.625" style="78" customWidth="1"/>
    <col min="10511" max="10511" width="19.625" style="78" customWidth="1"/>
    <col min="10512" max="10512" width="33.875" style="78" customWidth="1"/>
    <col min="10513" max="10513" width="25" style="78" customWidth="1"/>
    <col min="10514" max="10514" width="13.625" style="78" customWidth="1"/>
    <col min="10515" max="10528" width="4.875" style="78" customWidth="1"/>
    <col min="10529" max="10763" width="9" style="78" customWidth="1"/>
    <col min="10764" max="10764" width="4.25" style="78" customWidth="1"/>
    <col min="10765" max="10765" width="25" style="78" customWidth="1"/>
    <col min="10766" max="10766" width="41.625" style="78" customWidth="1"/>
    <col min="10767" max="10767" width="19.625" style="78" customWidth="1"/>
    <col min="10768" max="10768" width="33.875" style="78" customWidth="1"/>
    <col min="10769" max="10769" width="25" style="78" customWidth="1"/>
    <col min="10770" max="10770" width="13.625" style="78" customWidth="1"/>
    <col min="10771" max="10784" width="4.875" style="78" customWidth="1"/>
    <col min="10785" max="11019" width="9" style="78" customWidth="1"/>
    <col min="11020" max="11020" width="4.25" style="78" customWidth="1"/>
    <col min="11021" max="11021" width="25" style="78" customWidth="1"/>
    <col min="11022" max="11022" width="41.625" style="78" customWidth="1"/>
    <col min="11023" max="11023" width="19.625" style="78" customWidth="1"/>
    <col min="11024" max="11024" width="33.875" style="78" customWidth="1"/>
    <col min="11025" max="11025" width="25" style="78" customWidth="1"/>
    <col min="11026" max="11026" width="13.625" style="78" customWidth="1"/>
    <col min="11027" max="11040" width="4.875" style="78" customWidth="1"/>
    <col min="11041" max="11275" width="9" style="78" customWidth="1"/>
    <col min="11276" max="11276" width="4.25" style="78" customWidth="1"/>
    <col min="11277" max="11277" width="25" style="78" customWidth="1"/>
    <col min="11278" max="11278" width="41.625" style="78" customWidth="1"/>
    <col min="11279" max="11279" width="19.625" style="78" customWidth="1"/>
    <col min="11280" max="11280" width="33.875" style="78" customWidth="1"/>
    <col min="11281" max="11281" width="25" style="78" customWidth="1"/>
    <col min="11282" max="11282" width="13.625" style="78" customWidth="1"/>
    <col min="11283" max="11296" width="4.875" style="78" customWidth="1"/>
    <col min="11297" max="11531" width="9" style="78" customWidth="1"/>
    <col min="11532" max="11532" width="4.25" style="78" customWidth="1"/>
    <col min="11533" max="11533" width="25" style="78" customWidth="1"/>
    <col min="11534" max="11534" width="41.625" style="78" customWidth="1"/>
    <col min="11535" max="11535" width="19.625" style="78" customWidth="1"/>
    <col min="11536" max="11536" width="33.875" style="78" customWidth="1"/>
    <col min="11537" max="11537" width="25" style="78" customWidth="1"/>
    <col min="11538" max="11538" width="13.625" style="78" customWidth="1"/>
    <col min="11539" max="11552" width="4.875" style="78" customWidth="1"/>
    <col min="11553" max="11787" width="9" style="78" customWidth="1"/>
    <col min="11788" max="11788" width="4.25" style="78" customWidth="1"/>
    <col min="11789" max="11789" width="25" style="78" customWidth="1"/>
    <col min="11790" max="11790" width="41.625" style="78" customWidth="1"/>
    <col min="11791" max="11791" width="19.625" style="78" customWidth="1"/>
    <col min="11792" max="11792" width="33.875" style="78" customWidth="1"/>
    <col min="11793" max="11793" width="25" style="78" customWidth="1"/>
    <col min="11794" max="11794" width="13.625" style="78" customWidth="1"/>
    <col min="11795" max="11808" width="4.875" style="78" customWidth="1"/>
    <col min="11809" max="12043" width="9" style="78" customWidth="1"/>
    <col min="12044" max="12044" width="4.25" style="78" customWidth="1"/>
    <col min="12045" max="12045" width="25" style="78" customWidth="1"/>
    <col min="12046" max="12046" width="41.625" style="78" customWidth="1"/>
    <col min="12047" max="12047" width="19.625" style="78" customWidth="1"/>
    <col min="12048" max="12048" width="33.875" style="78" customWidth="1"/>
    <col min="12049" max="12049" width="25" style="78" customWidth="1"/>
    <col min="12050" max="12050" width="13.625" style="78" customWidth="1"/>
    <col min="12051" max="12064" width="4.875" style="78" customWidth="1"/>
    <col min="12065" max="12299" width="9" style="78" customWidth="1"/>
    <col min="12300" max="12300" width="4.25" style="78" customWidth="1"/>
    <col min="12301" max="12301" width="25" style="78" customWidth="1"/>
    <col min="12302" max="12302" width="41.625" style="78" customWidth="1"/>
    <col min="12303" max="12303" width="19.625" style="78" customWidth="1"/>
    <col min="12304" max="12304" width="33.875" style="78" customWidth="1"/>
    <col min="12305" max="12305" width="25" style="78" customWidth="1"/>
    <col min="12306" max="12306" width="13.625" style="78" customWidth="1"/>
    <col min="12307" max="12320" width="4.875" style="78" customWidth="1"/>
    <col min="12321" max="12555" width="9" style="78" customWidth="1"/>
    <col min="12556" max="12556" width="4.25" style="78" customWidth="1"/>
    <col min="12557" max="12557" width="25" style="78" customWidth="1"/>
    <col min="12558" max="12558" width="41.625" style="78" customWidth="1"/>
    <col min="12559" max="12559" width="19.625" style="78" customWidth="1"/>
    <col min="12560" max="12560" width="33.875" style="78" customWidth="1"/>
    <col min="12561" max="12561" width="25" style="78" customWidth="1"/>
    <col min="12562" max="12562" width="13.625" style="78" customWidth="1"/>
    <col min="12563" max="12576" width="4.875" style="78" customWidth="1"/>
    <col min="12577" max="12811" width="9" style="78" customWidth="1"/>
    <col min="12812" max="12812" width="4.25" style="78" customWidth="1"/>
    <col min="12813" max="12813" width="25" style="78" customWidth="1"/>
    <col min="12814" max="12814" width="41.625" style="78" customWidth="1"/>
    <col min="12815" max="12815" width="19.625" style="78" customWidth="1"/>
    <col min="12816" max="12816" width="33.875" style="78" customWidth="1"/>
    <col min="12817" max="12817" width="25" style="78" customWidth="1"/>
    <col min="12818" max="12818" width="13.625" style="78" customWidth="1"/>
    <col min="12819" max="12832" width="4.875" style="78" customWidth="1"/>
    <col min="12833" max="13067" width="9" style="78" customWidth="1"/>
    <col min="13068" max="13068" width="4.25" style="78" customWidth="1"/>
    <col min="13069" max="13069" width="25" style="78" customWidth="1"/>
    <col min="13070" max="13070" width="41.625" style="78" customWidth="1"/>
    <col min="13071" max="13071" width="19.625" style="78" customWidth="1"/>
    <col min="13072" max="13072" width="33.875" style="78" customWidth="1"/>
    <col min="13073" max="13073" width="25" style="78" customWidth="1"/>
    <col min="13074" max="13074" width="13.625" style="78" customWidth="1"/>
    <col min="13075" max="13088" width="4.875" style="78" customWidth="1"/>
    <col min="13089" max="13323" width="9" style="78" customWidth="1"/>
    <col min="13324" max="13324" width="4.25" style="78" customWidth="1"/>
    <col min="13325" max="13325" width="25" style="78" customWidth="1"/>
    <col min="13326" max="13326" width="41.625" style="78" customWidth="1"/>
    <col min="13327" max="13327" width="19.625" style="78" customWidth="1"/>
    <col min="13328" max="13328" width="33.875" style="78" customWidth="1"/>
    <col min="13329" max="13329" width="25" style="78" customWidth="1"/>
    <col min="13330" max="13330" width="13.625" style="78" customWidth="1"/>
    <col min="13331" max="13344" width="4.875" style="78" customWidth="1"/>
    <col min="13345" max="13579" width="9" style="78" customWidth="1"/>
    <col min="13580" max="13580" width="4.25" style="78" customWidth="1"/>
    <col min="13581" max="13581" width="25" style="78" customWidth="1"/>
    <col min="13582" max="13582" width="41.625" style="78" customWidth="1"/>
    <col min="13583" max="13583" width="19.625" style="78" customWidth="1"/>
    <col min="13584" max="13584" width="33.875" style="78" customWidth="1"/>
    <col min="13585" max="13585" width="25" style="78" customWidth="1"/>
    <col min="13586" max="13586" width="13.625" style="78" customWidth="1"/>
    <col min="13587" max="13600" width="4.875" style="78" customWidth="1"/>
    <col min="13601" max="13835" width="9" style="78" customWidth="1"/>
    <col min="13836" max="13836" width="4.25" style="78" customWidth="1"/>
    <col min="13837" max="13837" width="25" style="78" customWidth="1"/>
    <col min="13838" max="13838" width="41.625" style="78" customWidth="1"/>
    <col min="13839" max="13839" width="19.625" style="78" customWidth="1"/>
    <col min="13840" max="13840" width="33.875" style="78" customWidth="1"/>
    <col min="13841" max="13841" width="25" style="78" customWidth="1"/>
    <col min="13842" max="13842" width="13.625" style="78" customWidth="1"/>
    <col min="13843" max="13856" width="4.875" style="78" customWidth="1"/>
    <col min="13857" max="14091" width="9" style="78" customWidth="1"/>
    <col min="14092" max="14092" width="4.25" style="78" customWidth="1"/>
    <col min="14093" max="14093" width="25" style="78" customWidth="1"/>
    <col min="14094" max="14094" width="41.625" style="78" customWidth="1"/>
    <col min="14095" max="14095" width="19.625" style="78" customWidth="1"/>
    <col min="14096" max="14096" width="33.875" style="78" customWidth="1"/>
    <col min="14097" max="14097" width="25" style="78" customWidth="1"/>
    <col min="14098" max="14098" width="13.625" style="78" customWidth="1"/>
    <col min="14099" max="14112" width="4.875" style="78" customWidth="1"/>
    <col min="14113" max="14347" width="9" style="78" customWidth="1"/>
    <col min="14348" max="14348" width="4.25" style="78" customWidth="1"/>
    <col min="14349" max="14349" width="25" style="78" customWidth="1"/>
    <col min="14350" max="14350" width="41.625" style="78" customWidth="1"/>
    <col min="14351" max="14351" width="19.625" style="78" customWidth="1"/>
    <col min="14352" max="14352" width="33.875" style="78" customWidth="1"/>
    <col min="14353" max="14353" width="25" style="78" customWidth="1"/>
    <col min="14354" max="14354" width="13.625" style="78" customWidth="1"/>
    <col min="14355" max="14368" width="4.875" style="78" customWidth="1"/>
    <col min="14369" max="14603" width="9" style="78" customWidth="1"/>
    <col min="14604" max="14604" width="4.25" style="78" customWidth="1"/>
    <col min="14605" max="14605" width="25" style="78" customWidth="1"/>
    <col min="14606" max="14606" width="41.625" style="78" customWidth="1"/>
    <col min="14607" max="14607" width="19.625" style="78" customWidth="1"/>
    <col min="14608" max="14608" width="33.875" style="78" customWidth="1"/>
    <col min="14609" max="14609" width="25" style="78" customWidth="1"/>
    <col min="14610" max="14610" width="13.625" style="78" customWidth="1"/>
    <col min="14611" max="14624" width="4.875" style="78" customWidth="1"/>
    <col min="14625" max="14859" width="9" style="78" customWidth="1"/>
    <col min="14860" max="14860" width="4.25" style="78" customWidth="1"/>
    <col min="14861" max="14861" width="25" style="78" customWidth="1"/>
    <col min="14862" max="14862" width="41.625" style="78" customWidth="1"/>
    <col min="14863" max="14863" width="19.625" style="78" customWidth="1"/>
    <col min="14864" max="14864" width="33.875" style="78" customWidth="1"/>
    <col min="14865" max="14865" width="25" style="78" customWidth="1"/>
    <col min="14866" max="14866" width="13.625" style="78" customWidth="1"/>
    <col min="14867" max="14880" width="4.875" style="78" customWidth="1"/>
    <col min="14881" max="15115" width="9" style="78" customWidth="1"/>
    <col min="15116" max="15116" width="4.25" style="78" customWidth="1"/>
    <col min="15117" max="15117" width="25" style="78" customWidth="1"/>
    <col min="15118" max="15118" width="41.625" style="78" customWidth="1"/>
    <col min="15119" max="15119" width="19.625" style="78" customWidth="1"/>
    <col min="15120" max="15120" width="33.875" style="78" customWidth="1"/>
    <col min="15121" max="15121" width="25" style="78" customWidth="1"/>
    <col min="15122" max="15122" width="13.625" style="78" customWidth="1"/>
    <col min="15123" max="15136" width="4.875" style="78" customWidth="1"/>
    <col min="15137" max="15371" width="9" style="78" customWidth="1"/>
    <col min="15372" max="15372" width="4.25" style="78" customWidth="1"/>
    <col min="15373" max="15373" width="25" style="78" customWidth="1"/>
    <col min="15374" max="15374" width="41.625" style="78" customWidth="1"/>
    <col min="15375" max="15375" width="19.625" style="78" customWidth="1"/>
    <col min="15376" max="15376" width="33.875" style="78" customWidth="1"/>
    <col min="15377" max="15377" width="25" style="78" customWidth="1"/>
    <col min="15378" max="15378" width="13.625" style="78" customWidth="1"/>
    <col min="15379" max="15392" width="4.875" style="78" customWidth="1"/>
    <col min="15393" max="15627" width="9" style="78" customWidth="1"/>
    <col min="15628" max="15628" width="4.25" style="78" customWidth="1"/>
    <col min="15629" max="15629" width="25" style="78" customWidth="1"/>
    <col min="15630" max="15630" width="41.625" style="78" customWidth="1"/>
    <col min="15631" max="15631" width="19.625" style="78" customWidth="1"/>
    <col min="15632" max="15632" width="33.875" style="78" customWidth="1"/>
    <col min="15633" max="15633" width="25" style="78" customWidth="1"/>
    <col min="15634" max="15634" width="13.625" style="78" customWidth="1"/>
    <col min="15635" max="15648" width="4.875" style="78" customWidth="1"/>
    <col min="15649" max="15883" width="9" style="78" customWidth="1"/>
    <col min="15884" max="15884" width="4.25" style="78" customWidth="1"/>
    <col min="15885" max="15885" width="25" style="78" customWidth="1"/>
    <col min="15886" max="15886" width="41.625" style="78" customWidth="1"/>
    <col min="15887" max="15887" width="19.625" style="78" customWidth="1"/>
    <col min="15888" max="15888" width="33.875" style="78" customWidth="1"/>
    <col min="15889" max="15889" width="25" style="78" customWidth="1"/>
    <col min="15890" max="15890" width="13.625" style="78" customWidth="1"/>
    <col min="15891" max="15904" width="4.875" style="78" customWidth="1"/>
    <col min="15905" max="16139" width="9" style="78" customWidth="1"/>
    <col min="16140" max="16140" width="4.25" style="78" customWidth="1"/>
    <col min="16141" max="16141" width="25" style="78" customWidth="1"/>
    <col min="16142" max="16142" width="41.625" style="78" customWidth="1"/>
    <col min="16143" max="16143" width="19.625" style="78" customWidth="1"/>
    <col min="16144" max="16144" width="33.875" style="78" customWidth="1"/>
    <col min="16145" max="16145" width="25" style="78" customWidth="1"/>
    <col min="16146" max="16146" width="13.625" style="78" customWidth="1"/>
    <col min="16147" max="16160" width="4.875" style="78" customWidth="1"/>
    <col min="16161" max="16384" width="9" style="78" customWidth="1"/>
  </cols>
  <sheetData>
    <row r="2" spans="1:32" ht="20.25" customHeight="1">
      <c r="A2" s="190" t="s">
        <v>371</v>
      </c>
      <c r="B2" s="190"/>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c r="A3" s="191" t="s">
        <v>305</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row>
    <row r="4" spans="1:32" ht="20.25" customHeight="1">
      <c r="A4" s="192"/>
      <c r="B4" s="192"/>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c r="A5" s="192"/>
      <c r="B5" s="192"/>
      <c r="C5" s="208"/>
      <c r="D5" s="208"/>
      <c r="E5" s="208"/>
      <c r="F5" s="208"/>
      <c r="G5" s="208"/>
      <c r="H5" s="208"/>
      <c r="I5" s="208"/>
      <c r="J5" s="192"/>
      <c r="K5" s="192"/>
      <c r="L5" s="192"/>
      <c r="M5" s="192"/>
      <c r="N5" s="192"/>
      <c r="O5" s="192"/>
      <c r="P5" s="192"/>
      <c r="Q5" s="192"/>
      <c r="R5" s="192"/>
      <c r="S5" s="158" t="s">
        <v>11</v>
      </c>
      <c r="T5" s="161"/>
      <c r="U5" s="161"/>
      <c r="V5" s="175"/>
      <c r="W5" s="343"/>
      <c r="X5" s="350"/>
      <c r="Y5" s="350"/>
      <c r="Z5" s="350"/>
      <c r="AA5" s="350"/>
      <c r="AB5" s="350"/>
      <c r="AC5" s="350"/>
      <c r="AD5" s="350"/>
      <c r="AE5" s="350"/>
      <c r="AF5" s="175"/>
    </row>
    <row r="6" spans="1:32" ht="20.25" customHeight="1">
      <c r="A6" s="192"/>
      <c r="B6" s="192"/>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c r="A7" s="158" t="s">
        <v>306</v>
      </c>
      <c r="B7" s="161"/>
      <c r="C7" s="175"/>
      <c r="D7" s="158" t="s">
        <v>309</v>
      </c>
      <c r="E7" s="175"/>
      <c r="F7" s="158" t="s">
        <v>137</v>
      </c>
      <c r="G7" s="175"/>
      <c r="H7" s="158" t="s">
        <v>58</v>
      </c>
      <c r="I7" s="161"/>
      <c r="J7" s="161"/>
      <c r="K7" s="161"/>
      <c r="L7" s="161"/>
      <c r="M7" s="161"/>
      <c r="N7" s="161"/>
      <c r="O7" s="161"/>
      <c r="P7" s="161"/>
      <c r="Q7" s="161"/>
      <c r="R7" s="161"/>
      <c r="S7" s="161"/>
      <c r="T7" s="161"/>
      <c r="U7" s="161"/>
      <c r="V7" s="161"/>
      <c r="W7" s="161"/>
      <c r="X7" s="175"/>
      <c r="Y7" s="158" t="s">
        <v>211</v>
      </c>
      <c r="Z7" s="161"/>
      <c r="AA7" s="161"/>
      <c r="AB7" s="175"/>
      <c r="AC7" s="158" t="s">
        <v>320</v>
      </c>
      <c r="AD7" s="161"/>
      <c r="AE7" s="161"/>
      <c r="AF7" s="175"/>
    </row>
    <row r="8" spans="1:32" ht="17.25" customHeight="1">
      <c r="A8" s="193"/>
      <c r="B8" s="202"/>
      <c r="C8" s="209"/>
      <c r="D8" s="193"/>
      <c r="E8" s="204"/>
      <c r="F8" s="193"/>
      <c r="G8" s="204"/>
      <c r="H8" s="230" t="s">
        <v>595</v>
      </c>
      <c r="I8" s="255" t="s">
        <v>9</v>
      </c>
      <c r="J8" s="276" t="s">
        <v>394</v>
      </c>
      <c r="K8" s="276"/>
      <c r="L8" s="276"/>
      <c r="M8" s="310" t="s">
        <v>9</v>
      </c>
      <c r="N8" s="276" t="s">
        <v>201</v>
      </c>
      <c r="O8" s="276"/>
      <c r="P8" s="276"/>
      <c r="Q8" s="325"/>
      <c r="R8" s="325"/>
      <c r="S8" s="325"/>
      <c r="T8" s="325"/>
      <c r="U8" s="325"/>
      <c r="V8" s="325"/>
      <c r="W8" s="325"/>
      <c r="X8" s="353"/>
      <c r="Y8" s="196" t="s">
        <v>9</v>
      </c>
      <c r="Z8" s="77" t="s">
        <v>200</v>
      </c>
      <c r="AA8" s="77"/>
      <c r="AB8" s="227"/>
      <c r="AC8" s="196" t="s">
        <v>9</v>
      </c>
      <c r="AD8" s="77" t="s">
        <v>200</v>
      </c>
      <c r="AE8" s="77"/>
      <c r="AF8" s="227"/>
    </row>
    <row r="9" spans="1:32" ht="17.25" customHeight="1">
      <c r="A9" s="194"/>
      <c r="B9" s="192"/>
      <c r="C9" s="210"/>
      <c r="D9" s="194"/>
      <c r="E9" s="203"/>
      <c r="F9" s="194"/>
      <c r="G9" s="203"/>
      <c r="H9" s="231" t="s">
        <v>594</v>
      </c>
      <c r="I9" s="256" t="s">
        <v>9</v>
      </c>
      <c r="J9" s="277" t="s">
        <v>573</v>
      </c>
      <c r="K9" s="277"/>
      <c r="L9" s="277"/>
      <c r="M9" s="311" t="s">
        <v>9</v>
      </c>
      <c r="N9" s="277" t="s">
        <v>281</v>
      </c>
      <c r="O9" s="277"/>
      <c r="P9" s="277"/>
      <c r="Q9" s="326"/>
      <c r="R9" s="326"/>
      <c r="S9" s="326"/>
      <c r="T9" s="326"/>
      <c r="U9" s="326"/>
      <c r="V9" s="326"/>
      <c r="W9" s="326"/>
      <c r="X9" s="354"/>
      <c r="Y9" s="196" t="s">
        <v>9</v>
      </c>
      <c r="Z9" s="77" t="s">
        <v>208</v>
      </c>
      <c r="AA9" s="228"/>
      <c r="AB9" s="227"/>
      <c r="AC9" s="196" t="s">
        <v>9</v>
      </c>
      <c r="AD9" s="77" t="s">
        <v>208</v>
      </c>
      <c r="AE9" s="228"/>
      <c r="AF9" s="227"/>
    </row>
    <row r="10" spans="1:32" ht="17.25" customHeight="1">
      <c r="A10" s="194"/>
      <c r="B10" s="192"/>
      <c r="C10" s="210"/>
      <c r="D10" s="194"/>
      <c r="E10" s="203"/>
      <c r="F10" s="194"/>
      <c r="G10" s="203"/>
      <c r="H10" s="231"/>
      <c r="I10" s="256"/>
      <c r="J10" s="277"/>
      <c r="K10" s="277"/>
      <c r="L10" s="277"/>
      <c r="M10" s="311"/>
      <c r="N10" s="277"/>
      <c r="O10" s="277"/>
      <c r="P10" s="277"/>
      <c r="Q10" s="327"/>
      <c r="R10" s="327"/>
      <c r="S10" s="327"/>
      <c r="T10" s="327"/>
      <c r="U10" s="327"/>
      <c r="V10" s="327"/>
      <c r="W10" s="327"/>
      <c r="X10" s="355"/>
      <c r="Y10" s="194"/>
      <c r="Z10" s="192"/>
      <c r="AA10" s="192"/>
      <c r="AB10" s="203"/>
      <c r="AC10" s="194"/>
      <c r="AD10" s="192"/>
      <c r="AE10" s="192"/>
      <c r="AF10" s="203"/>
    </row>
    <row r="11" spans="1:32" ht="17.25" customHeight="1">
      <c r="A11" s="194"/>
      <c r="B11" s="192"/>
      <c r="C11" s="210"/>
      <c r="D11" s="194"/>
      <c r="E11" s="203"/>
      <c r="F11" s="194"/>
      <c r="G11" s="203"/>
      <c r="H11" s="231" t="s">
        <v>593</v>
      </c>
      <c r="I11" s="256" t="s">
        <v>9</v>
      </c>
      <c r="J11" s="277" t="s">
        <v>573</v>
      </c>
      <c r="K11" s="277"/>
      <c r="L11" s="277"/>
      <c r="M11" s="311" t="s">
        <v>9</v>
      </c>
      <c r="N11" s="277" t="s">
        <v>281</v>
      </c>
      <c r="O11" s="277"/>
      <c r="P11" s="277"/>
      <c r="Q11" s="326"/>
      <c r="R11" s="326"/>
      <c r="S11" s="326"/>
      <c r="T11" s="326"/>
      <c r="U11" s="326"/>
      <c r="V11" s="326"/>
      <c r="W11" s="326"/>
      <c r="X11" s="354"/>
      <c r="Y11" s="194"/>
      <c r="Z11" s="192"/>
      <c r="AA11" s="192"/>
      <c r="AB11" s="203"/>
      <c r="AC11" s="194"/>
      <c r="AD11" s="192"/>
      <c r="AE11" s="192"/>
      <c r="AF11" s="203"/>
    </row>
    <row r="12" spans="1:32" ht="17.25" customHeight="1">
      <c r="A12" s="194"/>
      <c r="B12" s="192"/>
      <c r="C12" s="210"/>
      <c r="D12" s="194"/>
      <c r="E12" s="203"/>
      <c r="F12" s="194"/>
      <c r="G12" s="203"/>
      <c r="H12" s="231"/>
      <c r="I12" s="256"/>
      <c r="J12" s="277"/>
      <c r="K12" s="277"/>
      <c r="L12" s="277"/>
      <c r="M12" s="311"/>
      <c r="N12" s="277"/>
      <c r="O12" s="277"/>
      <c r="P12" s="277"/>
      <c r="Q12" s="327"/>
      <c r="R12" s="327"/>
      <c r="S12" s="327"/>
      <c r="T12" s="327"/>
      <c r="U12" s="327"/>
      <c r="V12" s="327"/>
      <c r="W12" s="327"/>
      <c r="X12" s="355"/>
      <c r="Y12" s="194"/>
      <c r="Z12" s="192"/>
      <c r="AA12" s="192"/>
      <c r="AB12" s="203"/>
      <c r="AC12" s="194"/>
      <c r="AD12" s="192"/>
      <c r="AE12" s="192"/>
      <c r="AF12" s="203"/>
    </row>
    <row r="13" spans="1:32" ht="17.25" customHeight="1">
      <c r="A13" s="194"/>
      <c r="B13" s="192"/>
      <c r="C13" s="210"/>
      <c r="D13" s="194"/>
      <c r="E13" s="203"/>
      <c r="F13" s="194"/>
      <c r="G13" s="203"/>
      <c r="H13" s="231" t="s">
        <v>591</v>
      </c>
      <c r="I13" s="256" t="s">
        <v>9</v>
      </c>
      <c r="J13" s="277" t="s">
        <v>573</v>
      </c>
      <c r="K13" s="277"/>
      <c r="L13" s="277"/>
      <c r="M13" s="311" t="s">
        <v>9</v>
      </c>
      <c r="N13" s="277" t="s">
        <v>281</v>
      </c>
      <c r="O13" s="277"/>
      <c r="P13" s="277"/>
      <c r="Q13" s="326"/>
      <c r="R13" s="326"/>
      <c r="S13" s="326"/>
      <c r="T13" s="326"/>
      <c r="U13" s="326"/>
      <c r="V13" s="326"/>
      <c r="W13" s="326"/>
      <c r="X13" s="354"/>
      <c r="Y13" s="194"/>
      <c r="Z13" s="192"/>
      <c r="AA13" s="192"/>
      <c r="AB13" s="203"/>
      <c r="AC13" s="194"/>
      <c r="AD13" s="192"/>
      <c r="AE13" s="192"/>
      <c r="AF13" s="203"/>
    </row>
    <row r="14" spans="1:32" ht="17.25" customHeight="1">
      <c r="A14" s="194"/>
      <c r="B14" s="192"/>
      <c r="C14" s="210"/>
      <c r="D14" s="194"/>
      <c r="E14" s="203"/>
      <c r="F14" s="194"/>
      <c r="G14" s="203"/>
      <c r="H14" s="231"/>
      <c r="I14" s="256"/>
      <c r="J14" s="277"/>
      <c r="K14" s="277"/>
      <c r="L14" s="277"/>
      <c r="M14" s="311"/>
      <c r="N14" s="277"/>
      <c r="O14" s="277"/>
      <c r="P14" s="277"/>
      <c r="Q14" s="327"/>
      <c r="R14" s="327"/>
      <c r="S14" s="327"/>
      <c r="T14" s="327"/>
      <c r="U14" s="327"/>
      <c r="V14" s="327"/>
      <c r="W14" s="327"/>
      <c r="X14" s="355"/>
      <c r="Y14" s="194"/>
      <c r="Z14" s="192"/>
      <c r="AA14" s="192"/>
      <c r="AB14" s="203"/>
      <c r="AC14" s="194"/>
      <c r="AD14" s="192"/>
      <c r="AE14" s="192"/>
      <c r="AF14" s="203"/>
    </row>
    <row r="15" spans="1:32" ht="18.75" customHeight="1">
      <c r="A15" s="195"/>
      <c r="B15" s="203"/>
      <c r="C15" s="211"/>
      <c r="D15" s="216"/>
      <c r="E15" s="221"/>
      <c r="F15" s="194"/>
      <c r="G15" s="221"/>
      <c r="H15" s="232" t="s">
        <v>18</v>
      </c>
      <c r="I15" s="257" t="s">
        <v>9</v>
      </c>
      <c r="J15" s="278" t="s">
        <v>101</v>
      </c>
      <c r="K15" s="278"/>
      <c r="L15" s="257" t="s">
        <v>9</v>
      </c>
      <c r="M15" s="278" t="s">
        <v>80</v>
      </c>
      <c r="N15" s="278"/>
      <c r="O15" s="278"/>
      <c r="P15" s="278"/>
      <c r="Q15" s="278"/>
      <c r="R15" s="278"/>
      <c r="S15" s="278"/>
      <c r="T15" s="278"/>
      <c r="U15" s="278"/>
      <c r="V15" s="278"/>
      <c r="W15" s="278"/>
      <c r="X15" s="356"/>
      <c r="Z15" s="77"/>
      <c r="AA15" s="77"/>
      <c r="AB15" s="227"/>
      <c r="AC15" s="196"/>
      <c r="AD15" s="77"/>
      <c r="AE15" s="77"/>
      <c r="AF15" s="227"/>
    </row>
    <row r="16" spans="1:32" ht="18.75" customHeight="1">
      <c r="A16" s="196" t="s">
        <v>9</v>
      </c>
      <c r="B16" s="203" t="s">
        <v>250</v>
      </c>
      <c r="C16" s="211" t="s">
        <v>42</v>
      </c>
      <c r="D16" s="216"/>
      <c r="E16" s="221"/>
      <c r="F16" s="194"/>
      <c r="G16" s="221"/>
      <c r="H16" s="233" t="s">
        <v>241</v>
      </c>
      <c r="I16" s="258" t="s">
        <v>9</v>
      </c>
      <c r="J16" s="279" t="s">
        <v>315</v>
      </c>
      <c r="K16" s="279"/>
      <c r="L16" s="279"/>
      <c r="M16" s="258" t="s">
        <v>9</v>
      </c>
      <c r="N16" s="279" t="s">
        <v>8</v>
      </c>
      <c r="O16" s="279"/>
      <c r="P16" s="279"/>
      <c r="Q16" s="328"/>
      <c r="R16" s="328"/>
      <c r="S16" s="328"/>
      <c r="T16" s="328"/>
      <c r="U16" s="328"/>
      <c r="V16" s="328"/>
      <c r="W16" s="328"/>
      <c r="X16" s="357"/>
      <c r="Z16" s="77"/>
      <c r="AA16" s="269"/>
      <c r="AB16" s="227"/>
      <c r="AC16" s="196"/>
      <c r="AD16" s="77"/>
      <c r="AE16" s="228"/>
      <c r="AF16" s="227"/>
    </row>
    <row r="17" spans="1:32" ht="18.75" customHeight="1">
      <c r="A17" s="195"/>
      <c r="B17" s="203"/>
      <c r="C17" s="211"/>
      <c r="D17" s="216"/>
      <c r="E17" s="221"/>
      <c r="F17" s="194"/>
      <c r="G17" s="221"/>
      <c r="H17" s="234"/>
      <c r="I17" s="141"/>
      <c r="J17" s="280"/>
      <c r="K17" s="280"/>
      <c r="L17" s="280"/>
      <c r="M17" s="141"/>
      <c r="N17" s="280"/>
      <c r="O17" s="280"/>
      <c r="P17" s="280"/>
      <c r="Q17" s="280"/>
      <c r="R17" s="280"/>
      <c r="S17" s="280"/>
      <c r="T17" s="280"/>
      <c r="U17" s="280"/>
      <c r="V17" s="280"/>
      <c r="W17" s="280"/>
      <c r="X17" s="358"/>
      <c r="Y17" s="372"/>
      <c r="Z17" s="374"/>
      <c r="AA17" s="374"/>
      <c r="AB17" s="380"/>
      <c r="AC17" s="372"/>
      <c r="AD17" s="374"/>
      <c r="AE17" s="374"/>
      <c r="AF17" s="380"/>
    </row>
    <row r="18" spans="1:32" ht="18.75" customHeight="1">
      <c r="A18" s="196"/>
      <c r="B18" s="203"/>
      <c r="C18" s="211"/>
      <c r="D18" s="216"/>
      <c r="E18" s="221"/>
      <c r="F18" s="194"/>
      <c r="G18" s="221"/>
      <c r="H18" s="233" t="s">
        <v>310</v>
      </c>
      <c r="I18" s="258" t="s">
        <v>9</v>
      </c>
      <c r="J18" s="279" t="s">
        <v>315</v>
      </c>
      <c r="K18" s="279"/>
      <c r="L18" s="279"/>
      <c r="M18" s="258" t="s">
        <v>9</v>
      </c>
      <c r="N18" s="279" t="s">
        <v>8</v>
      </c>
      <c r="O18" s="279"/>
      <c r="P18" s="279"/>
      <c r="Q18" s="328"/>
      <c r="R18" s="328"/>
      <c r="S18" s="328"/>
      <c r="T18" s="328"/>
      <c r="U18" s="328"/>
      <c r="V18" s="328"/>
      <c r="W18" s="328"/>
      <c r="X18" s="357"/>
      <c r="Y18" s="372"/>
      <c r="Z18" s="374"/>
      <c r="AA18" s="374"/>
      <c r="AB18" s="380"/>
      <c r="AC18" s="372"/>
      <c r="AD18" s="374"/>
      <c r="AE18" s="374"/>
      <c r="AF18" s="380"/>
    </row>
    <row r="19" spans="1:32" ht="18.75" customHeight="1">
      <c r="A19" s="195"/>
      <c r="B19" s="203"/>
      <c r="C19" s="211"/>
      <c r="D19" s="216"/>
      <c r="E19" s="221"/>
      <c r="F19" s="194"/>
      <c r="G19" s="221"/>
      <c r="H19" s="234"/>
      <c r="I19" s="141"/>
      <c r="J19" s="280"/>
      <c r="K19" s="280"/>
      <c r="L19" s="280"/>
      <c r="M19" s="141"/>
      <c r="N19" s="280"/>
      <c r="O19" s="280"/>
      <c r="P19" s="280"/>
      <c r="Q19" s="280"/>
      <c r="R19" s="280"/>
      <c r="S19" s="280"/>
      <c r="T19" s="280"/>
      <c r="U19" s="280"/>
      <c r="V19" s="280"/>
      <c r="W19" s="280"/>
      <c r="X19" s="358"/>
      <c r="Y19" s="372"/>
      <c r="Z19" s="374"/>
      <c r="AA19" s="374"/>
      <c r="AB19" s="380"/>
      <c r="AC19" s="372"/>
      <c r="AD19" s="374"/>
      <c r="AE19" s="374"/>
      <c r="AF19" s="380"/>
    </row>
    <row r="20" spans="1:32" ht="18.75" customHeight="1">
      <c r="A20" s="195"/>
      <c r="B20" s="203"/>
      <c r="C20" s="211"/>
      <c r="D20" s="216"/>
      <c r="E20" s="221"/>
      <c r="F20" s="194"/>
      <c r="G20" s="221"/>
      <c r="H20" s="235" t="s">
        <v>279</v>
      </c>
      <c r="I20" s="259" t="s">
        <v>9</v>
      </c>
      <c r="J20" s="281" t="s">
        <v>101</v>
      </c>
      <c r="K20" s="281"/>
      <c r="L20" s="297" t="s">
        <v>9</v>
      </c>
      <c r="M20" s="281" t="s">
        <v>80</v>
      </c>
      <c r="N20" s="281"/>
      <c r="O20" s="321"/>
      <c r="P20" s="322"/>
      <c r="Q20" s="322"/>
      <c r="R20" s="322"/>
      <c r="S20" s="322"/>
      <c r="T20" s="322"/>
      <c r="U20" s="322"/>
      <c r="V20" s="322"/>
      <c r="W20" s="322"/>
      <c r="X20" s="359"/>
      <c r="Y20" s="372"/>
      <c r="Z20" s="373"/>
      <c r="AA20" s="373"/>
      <c r="AB20" s="380"/>
      <c r="AC20" s="372"/>
      <c r="AD20" s="373"/>
      <c r="AE20" s="373"/>
      <c r="AF20" s="380"/>
    </row>
    <row r="21" spans="1:32" ht="18.75" customHeight="1">
      <c r="A21" s="195"/>
      <c r="B21" s="203"/>
      <c r="C21" s="211"/>
      <c r="D21" s="216"/>
      <c r="E21" s="221"/>
      <c r="F21" s="194"/>
      <c r="G21" s="221"/>
      <c r="H21" s="236" t="s">
        <v>255</v>
      </c>
      <c r="I21" s="260" t="s">
        <v>9</v>
      </c>
      <c r="J21" s="282" t="s">
        <v>101</v>
      </c>
      <c r="K21" s="282"/>
      <c r="L21" s="298"/>
      <c r="M21" s="312"/>
      <c r="N21" s="312"/>
      <c r="O21" s="298"/>
      <c r="P21" s="312"/>
      <c r="Q21" s="329"/>
      <c r="R21" s="298"/>
      <c r="S21" s="312"/>
      <c r="T21" s="329"/>
      <c r="U21" s="340" t="s">
        <v>9</v>
      </c>
      <c r="V21" s="282" t="s">
        <v>624</v>
      </c>
      <c r="W21" s="344"/>
      <c r="X21" s="360"/>
      <c r="Y21" s="372"/>
      <c r="Z21" s="374"/>
      <c r="AA21" s="374"/>
      <c r="AB21" s="380"/>
      <c r="AC21" s="372"/>
      <c r="AD21" s="374"/>
      <c r="AE21" s="374"/>
      <c r="AF21" s="380"/>
    </row>
    <row r="22" spans="1:32" ht="18.75" customHeight="1">
      <c r="A22" s="195"/>
      <c r="B22" s="203"/>
      <c r="C22" s="211"/>
      <c r="D22" s="216"/>
      <c r="E22" s="221"/>
      <c r="F22" s="194"/>
      <c r="G22" s="76"/>
      <c r="H22" s="237"/>
      <c r="I22" s="260" t="s">
        <v>9</v>
      </c>
      <c r="J22" s="283" t="s">
        <v>616</v>
      </c>
      <c r="K22" s="283"/>
      <c r="L22" s="260"/>
      <c r="M22" s="260" t="s">
        <v>9</v>
      </c>
      <c r="N22" s="283" t="s">
        <v>621</v>
      </c>
      <c r="O22" s="260"/>
      <c r="P22" s="260"/>
      <c r="Q22" s="260" t="s">
        <v>9</v>
      </c>
      <c r="R22" s="283" t="s">
        <v>623</v>
      </c>
      <c r="S22" s="78"/>
      <c r="T22" s="283"/>
      <c r="U22" s="260" t="s">
        <v>9</v>
      </c>
      <c r="V22" s="283" t="s">
        <v>85</v>
      </c>
      <c r="W22" s="345"/>
      <c r="X22" s="361"/>
      <c r="Y22" s="373"/>
      <c r="Z22" s="373"/>
      <c r="AA22" s="373"/>
      <c r="AB22" s="380"/>
      <c r="AC22" s="372"/>
      <c r="AD22" s="373"/>
      <c r="AE22" s="373"/>
      <c r="AF22" s="380"/>
    </row>
    <row r="23" spans="1:32" ht="18.75" customHeight="1">
      <c r="A23" s="195"/>
      <c r="B23" s="203"/>
      <c r="C23" s="211"/>
      <c r="D23" s="216"/>
      <c r="E23" s="221"/>
      <c r="F23" s="194"/>
      <c r="G23" s="76"/>
      <c r="H23" s="237"/>
      <c r="I23" s="260" t="s">
        <v>9</v>
      </c>
      <c r="J23" s="283" t="s">
        <v>617</v>
      </c>
      <c r="K23" s="283"/>
      <c r="L23" s="260"/>
      <c r="M23" s="260" t="s">
        <v>9</v>
      </c>
      <c r="N23" s="283" t="s">
        <v>622</v>
      </c>
      <c r="O23" s="260"/>
      <c r="P23" s="260"/>
      <c r="Q23" s="260" t="s">
        <v>9</v>
      </c>
      <c r="R23" s="283" t="s">
        <v>620</v>
      </c>
      <c r="S23" s="78"/>
      <c r="T23" s="283"/>
      <c r="U23" s="260" t="s">
        <v>9</v>
      </c>
      <c r="V23" s="283" t="s">
        <v>625</v>
      </c>
      <c r="W23" s="345"/>
      <c r="X23" s="361"/>
      <c r="Y23" s="373"/>
      <c r="Z23" s="373"/>
      <c r="AA23" s="373"/>
      <c r="AB23" s="380"/>
      <c r="AC23" s="372"/>
      <c r="AD23" s="373"/>
      <c r="AE23" s="373"/>
      <c r="AF23" s="380"/>
    </row>
    <row r="24" spans="1:32" ht="18.75" customHeight="1">
      <c r="A24" s="195"/>
      <c r="B24" s="203"/>
      <c r="C24" s="211"/>
      <c r="D24" s="216"/>
      <c r="E24" s="221"/>
      <c r="F24" s="194"/>
      <c r="G24" s="76"/>
      <c r="H24" s="237"/>
      <c r="I24" s="260" t="s">
        <v>9</v>
      </c>
      <c r="J24" s="283" t="s">
        <v>618</v>
      </c>
      <c r="K24" s="283"/>
      <c r="L24" s="260"/>
      <c r="M24" s="260" t="s">
        <v>9</v>
      </c>
      <c r="N24" s="283" t="s">
        <v>491</v>
      </c>
      <c r="O24" s="260"/>
      <c r="P24" s="260"/>
      <c r="Q24" s="260" t="s">
        <v>9</v>
      </c>
      <c r="R24" s="283" t="s">
        <v>144</v>
      </c>
      <c r="S24" s="78"/>
      <c r="T24" s="283"/>
      <c r="U24" s="260" t="s">
        <v>9</v>
      </c>
      <c r="V24" s="283" t="s">
        <v>626</v>
      </c>
      <c r="W24" s="345"/>
      <c r="X24" s="361"/>
      <c r="Y24" s="373"/>
      <c r="Z24" s="373"/>
      <c r="AA24" s="373"/>
      <c r="AB24" s="380"/>
      <c r="AC24" s="372"/>
      <c r="AD24" s="373"/>
      <c r="AE24" s="373"/>
      <c r="AF24" s="380"/>
    </row>
    <row r="25" spans="1:32" ht="18.75" customHeight="1">
      <c r="A25" s="195"/>
      <c r="B25" s="203"/>
      <c r="C25" s="211"/>
      <c r="D25" s="216"/>
      <c r="E25" s="221"/>
      <c r="F25" s="194"/>
      <c r="G25" s="77"/>
      <c r="H25" s="237"/>
      <c r="I25" s="260" t="s">
        <v>9</v>
      </c>
      <c r="J25" s="283" t="s">
        <v>130</v>
      </c>
      <c r="K25" s="283"/>
      <c r="L25" s="260"/>
      <c r="M25" s="260" t="s">
        <v>9</v>
      </c>
      <c r="N25" s="283" t="s">
        <v>207</v>
      </c>
      <c r="O25" s="260"/>
      <c r="P25" s="260"/>
      <c r="Q25" s="260" t="s">
        <v>9</v>
      </c>
      <c r="R25" s="283" t="s">
        <v>535</v>
      </c>
      <c r="S25" s="78"/>
      <c r="T25" s="283"/>
      <c r="U25" s="260" t="s">
        <v>9</v>
      </c>
      <c r="V25" s="283" t="s">
        <v>627</v>
      </c>
      <c r="W25" s="345"/>
      <c r="X25" s="361"/>
      <c r="Y25" s="374"/>
      <c r="Z25" s="374"/>
      <c r="AA25" s="374"/>
      <c r="AB25" s="380"/>
      <c r="AC25" s="372"/>
      <c r="AD25" s="374"/>
      <c r="AE25" s="374"/>
      <c r="AF25" s="380"/>
    </row>
    <row r="26" spans="1:32" ht="18.75" customHeight="1">
      <c r="A26" s="195"/>
      <c r="B26" s="203"/>
      <c r="C26" s="212"/>
      <c r="D26" s="216"/>
      <c r="E26" s="221"/>
      <c r="F26" s="194"/>
      <c r="G26" s="221"/>
      <c r="H26" s="238"/>
      <c r="I26" s="260" t="s">
        <v>9</v>
      </c>
      <c r="J26" s="283" t="s">
        <v>619</v>
      </c>
      <c r="K26" s="283"/>
      <c r="L26" s="260"/>
      <c r="M26" s="260"/>
      <c r="N26" s="283"/>
      <c r="O26" s="260"/>
      <c r="P26" s="260"/>
      <c r="Q26" s="260"/>
      <c r="R26" s="283"/>
      <c r="S26" s="78"/>
      <c r="T26" s="339"/>
      <c r="U26" s="341"/>
      <c r="V26" s="339"/>
      <c r="W26" s="346"/>
      <c r="X26" s="362"/>
      <c r="Y26" s="374"/>
      <c r="Z26" s="373"/>
      <c r="AA26" s="373"/>
      <c r="AB26" s="380"/>
      <c r="AC26" s="372"/>
      <c r="AD26" s="373"/>
      <c r="AE26" s="373"/>
      <c r="AF26" s="380"/>
    </row>
    <row r="27" spans="1:32" ht="18.75" customHeight="1">
      <c r="A27" s="197"/>
      <c r="B27" s="204"/>
      <c r="C27" s="213"/>
      <c r="D27" s="217"/>
      <c r="E27" s="222"/>
      <c r="F27" s="193"/>
      <c r="G27" s="226"/>
      <c r="H27" s="239" t="s">
        <v>68</v>
      </c>
      <c r="I27" s="261" t="s">
        <v>9</v>
      </c>
      <c r="J27" s="284" t="s">
        <v>101</v>
      </c>
      <c r="K27" s="284"/>
      <c r="L27" s="299"/>
      <c r="M27" s="261" t="s">
        <v>9</v>
      </c>
      <c r="N27" s="284" t="s">
        <v>318</v>
      </c>
      <c r="O27" s="284"/>
      <c r="P27" s="299"/>
      <c r="Q27" s="261" t="s">
        <v>9</v>
      </c>
      <c r="R27" s="334" t="s">
        <v>157</v>
      </c>
      <c r="S27" s="334"/>
      <c r="T27" s="334"/>
      <c r="U27" s="334"/>
      <c r="V27" s="334"/>
      <c r="W27" s="334"/>
      <c r="X27" s="363"/>
      <c r="Y27" s="375" t="s">
        <v>9</v>
      </c>
      <c r="Z27" s="284" t="s">
        <v>200</v>
      </c>
      <c r="AA27" s="284"/>
      <c r="AB27" s="381"/>
      <c r="AC27" s="375" t="s">
        <v>9</v>
      </c>
      <c r="AD27" s="284" t="s">
        <v>200</v>
      </c>
      <c r="AE27" s="284"/>
      <c r="AF27" s="226"/>
    </row>
    <row r="28" spans="1:32" ht="18.75" customHeight="1">
      <c r="A28" s="195"/>
      <c r="B28" s="203"/>
      <c r="C28" s="211"/>
      <c r="D28" s="216"/>
      <c r="E28" s="221"/>
      <c r="F28" s="194"/>
      <c r="G28" s="227"/>
      <c r="H28" s="240" t="s">
        <v>595</v>
      </c>
      <c r="I28" s="262" t="s">
        <v>9</v>
      </c>
      <c r="J28" s="285" t="s">
        <v>394</v>
      </c>
      <c r="K28" s="285"/>
      <c r="L28" s="300"/>
      <c r="M28" s="262" t="s">
        <v>9</v>
      </c>
      <c r="N28" s="285" t="s">
        <v>201</v>
      </c>
      <c r="O28" s="285"/>
      <c r="P28" s="300"/>
      <c r="Q28" s="330"/>
      <c r="R28" s="335"/>
      <c r="S28" s="335"/>
      <c r="T28" s="335"/>
      <c r="U28" s="335"/>
      <c r="V28" s="335"/>
      <c r="W28" s="335"/>
      <c r="X28" s="364"/>
      <c r="Y28" s="196"/>
      <c r="Z28" s="76"/>
      <c r="AA28" s="76"/>
      <c r="AB28" s="227"/>
      <c r="AC28" s="196"/>
      <c r="AD28" s="76"/>
      <c r="AE28" s="76"/>
      <c r="AF28" s="227"/>
    </row>
    <row r="29" spans="1:32" ht="18.75" customHeight="1">
      <c r="A29" s="195"/>
      <c r="B29" s="203"/>
      <c r="C29" s="211"/>
      <c r="D29" s="216"/>
      <c r="E29" s="221"/>
      <c r="F29" s="194"/>
      <c r="G29" s="227"/>
      <c r="H29" s="241" t="s">
        <v>596</v>
      </c>
      <c r="I29" s="263" t="s">
        <v>9</v>
      </c>
      <c r="J29" s="286" t="s">
        <v>394</v>
      </c>
      <c r="K29" s="286"/>
      <c r="L29" s="301"/>
      <c r="M29" s="313" t="s">
        <v>9</v>
      </c>
      <c r="N29" s="286" t="s">
        <v>201</v>
      </c>
      <c r="O29" s="313"/>
      <c r="P29" s="301"/>
      <c r="Q29" s="331"/>
      <c r="R29" s="336"/>
      <c r="S29" s="336"/>
      <c r="T29" s="336"/>
      <c r="U29" s="336"/>
      <c r="V29" s="336"/>
      <c r="W29" s="336"/>
      <c r="X29" s="365"/>
      <c r="Y29" s="196"/>
      <c r="Z29" s="76"/>
      <c r="AA29" s="76"/>
      <c r="AB29" s="227"/>
      <c r="AC29" s="196"/>
      <c r="AD29" s="76"/>
      <c r="AE29" s="76"/>
      <c r="AF29" s="227"/>
    </row>
    <row r="30" spans="1:32" ht="18.75" customHeight="1">
      <c r="A30" s="195"/>
      <c r="B30" s="203"/>
      <c r="C30" s="211"/>
      <c r="D30" s="216"/>
      <c r="E30" s="221"/>
      <c r="F30" s="194"/>
      <c r="G30" s="227"/>
      <c r="H30" s="242" t="s">
        <v>84</v>
      </c>
      <c r="I30" s="264" t="s">
        <v>9</v>
      </c>
      <c r="J30" s="287" t="s">
        <v>101</v>
      </c>
      <c r="K30" s="287"/>
      <c r="L30" s="302" t="s">
        <v>9</v>
      </c>
      <c r="M30" s="287" t="s">
        <v>80</v>
      </c>
      <c r="N30" s="320"/>
      <c r="O30" s="320"/>
      <c r="P30" s="320"/>
      <c r="Q30" s="320"/>
      <c r="R30" s="320"/>
      <c r="S30" s="320"/>
      <c r="T30" s="320"/>
      <c r="U30" s="320"/>
      <c r="V30" s="320"/>
      <c r="W30" s="320"/>
      <c r="X30" s="366"/>
      <c r="Y30" s="196" t="s">
        <v>9</v>
      </c>
      <c r="Z30" s="77" t="s">
        <v>208</v>
      </c>
      <c r="AA30" s="228"/>
      <c r="AB30" s="227"/>
      <c r="AC30" s="196" t="s">
        <v>9</v>
      </c>
      <c r="AD30" s="77" t="s">
        <v>208</v>
      </c>
      <c r="AE30" s="228"/>
      <c r="AF30" s="227"/>
    </row>
    <row r="31" spans="1:32" ht="18.75" customHeight="1">
      <c r="A31" s="195"/>
      <c r="B31" s="203"/>
      <c r="C31" s="211"/>
      <c r="D31" s="216"/>
      <c r="E31" s="221"/>
      <c r="F31" s="194"/>
      <c r="G31" s="227"/>
      <c r="H31" s="243" t="s">
        <v>112</v>
      </c>
      <c r="I31" s="264" t="s">
        <v>9</v>
      </c>
      <c r="J31" s="287" t="s">
        <v>101</v>
      </c>
      <c r="K31" s="287"/>
      <c r="L31" s="302" t="s">
        <v>9</v>
      </c>
      <c r="M31" s="287" t="s">
        <v>80</v>
      </c>
      <c r="N31" s="320"/>
      <c r="O31" s="320"/>
      <c r="P31" s="320"/>
      <c r="Q31" s="320"/>
      <c r="R31" s="320"/>
      <c r="S31" s="320"/>
      <c r="T31" s="320"/>
      <c r="U31" s="320"/>
      <c r="V31" s="320"/>
      <c r="W31" s="320"/>
      <c r="X31" s="366"/>
      <c r="Y31" s="376"/>
      <c r="Z31" s="228"/>
      <c r="AA31" s="228"/>
      <c r="AB31" s="227"/>
      <c r="AC31" s="376"/>
      <c r="AD31" s="228"/>
      <c r="AE31" s="228"/>
      <c r="AF31" s="227"/>
    </row>
    <row r="32" spans="1:32" ht="18.75" customHeight="1">
      <c r="A32" s="195"/>
      <c r="B32" s="203"/>
      <c r="C32" s="211"/>
      <c r="D32" s="216"/>
      <c r="E32" s="221"/>
      <c r="F32" s="194"/>
      <c r="G32" s="227"/>
      <c r="H32" s="76" t="s">
        <v>82</v>
      </c>
      <c r="I32" s="264" t="s">
        <v>9</v>
      </c>
      <c r="J32" s="287" t="s">
        <v>101</v>
      </c>
      <c r="K32" s="287"/>
      <c r="L32" s="302" t="s">
        <v>9</v>
      </c>
      <c r="M32" s="287" t="s">
        <v>80</v>
      </c>
      <c r="N32" s="320"/>
      <c r="O32" s="320"/>
      <c r="P32" s="320"/>
      <c r="Q32" s="320"/>
      <c r="R32" s="320"/>
      <c r="S32" s="320"/>
      <c r="T32" s="320"/>
      <c r="U32" s="320"/>
      <c r="V32" s="320"/>
      <c r="W32" s="320"/>
      <c r="X32" s="366"/>
      <c r="Y32" s="376"/>
      <c r="Z32" s="228"/>
      <c r="AA32" s="228"/>
      <c r="AB32" s="227"/>
      <c r="AC32" s="376"/>
      <c r="AD32" s="228"/>
      <c r="AE32" s="228"/>
      <c r="AF32" s="227"/>
    </row>
    <row r="33" spans="1:32" ht="18.75" customHeight="1">
      <c r="A33" s="196" t="s">
        <v>9</v>
      </c>
      <c r="B33" s="203" t="s">
        <v>308</v>
      </c>
      <c r="C33" s="211" t="s">
        <v>291</v>
      </c>
      <c r="D33" s="216"/>
      <c r="E33" s="221"/>
      <c r="F33" s="194"/>
      <c r="G33" s="227"/>
      <c r="H33" s="244" t="s">
        <v>311</v>
      </c>
      <c r="I33" s="264" t="s">
        <v>9</v>
      </c>
      <c r="J33" s="287" t="s">
        <v>101</v>
      </c>
      <c r="K33" s="287"/>
      <c r="L33" s="302" t="s">
        <v>9</v>
      </c>
      <c r="M33" s="287" t="s">
        <v>80</v>
      </c>
      <c r="N33" s="320"/>
      <c r="O33" s="320"/>
      <c r="P33" s="320"/>
      <c r="Q33" s="320"/>
      <c r="R33" s="320"/>
      <c r="S33" s="320"/>
      <c r="T33" s="320"/>
      <c r="U33" s="320"/>
      <c r="V33" s="320"/>
      <c r="W33" s="320"/>
      <c r="X33" s="366"/>
      <c r="Y33" s="376"/>
      <c r="Z33" s="228"/>
      <c r="AA33" s="228"/>
      <c r="AB33" s="227"/>
      <c r="AC33" s="376"/>
      <c r="AD33" s="228"/>
      <c r="AE33" s="228"/>
      <c r="AF33" s="227"/>
    </row>
    <row r="34" spans="1:32" ht="18.75" customHeight="1">
      <c r="A34" s="195"/>
      <c r="B34" s="203"/>
      <c r="C34" s="211"/>
      <c r="D34" s="216"/>
      <c r="E34" s="221"/>
      <c r="F34" s="194"/>
      <c r="G34" s="227"/>
      <c r="H34" s="245" t="s">
        <v>352</v>
      </c>
      <c r="I34" s="265" t="s">
        <v>9</v>
      </c>
      <c r="J34" s="281" t="s">
        <v>101</v>
      </c>
      <c r="K34" s="281"/>
      <c r="L34" s="297" t="s">
        <v>9</v>
      </c>
      <c r="M34" s="281" t="s">
        <v>80</v>
      </c>
      <c r="N34" s="321"/>
      <c r="O34" s="321"/>
      <c r="P34" s="323"/>
      <c r="Q34" s="323"/>
      <c r="R34" s="323"/>
      <c r="S34" s="323"/>
      <c r="T34" s="323"/>
      <c r="U34" s="323"/>
      <c r="V34" s="323"/>
      <c r="W34" s="323"/>
      <c r="X34" s="367"/>
      <c r="Y34" s="376"/>
      <c r="Z34" s="378"/>
      <c r="AA34" s="378"/>
      <c r="AB34" s="227"/>
      <c r="AC34" s="376"/>
      <c r="AD34" s="378"/>
      <c r="AE34" s="378"/>
      <c r="AF34" s="227"/>
    </row>
    <row r="35" spans="1:32" ht="18.75" customHeight="1">
      <c r="A35" s="195"/>
      <c r="B35" s="203"/>
      <c r="C35" s="211"/>
      <c r="D35" s="216"/>
      <c r="E35" s="221"/>
      <c r="F35" s="194"/>
      <c r="G35" s="227"/>
      <c r="H35" s="242" t="s">
        <v>56</v>
      </c>
      <c r="I35" s="266" t="s">
        <v>9</v>
      </c>
      <c r="J35" s="287" t="s">
        <v>101</v>
      </c>
      <c r="K35" s="287"/>
      <c r="L35" s="302" t="s">
        <v>9</v>
      </c>
      <c r="M35" s="287" t="s">
        <v>316</v>
      </c>
      <c r="N35" s="287"/>
      <c r="O35" s="302" t="s">
        <v>9</v>
      </c>
      <c r="P35" s="287" t="s">
        <v>135</v>
      </c>
      <c r="Q35" s="320"/>
      <c r="R35" s="302" t="s">
        <v>9</v>
      </c>
      <c r="S35" s="287" t="s">
        <v>173</v>
      </c>
      <c r="T35" s="320"/>
      <c r="U35" s="320"/>
      <c r="V35" s="287"/>
      <c r="W35" s="287"/>
      <c r="X35" s="368"/>
      <c r="Y35" s="376"/>
      <c r="Z35" s="228"/>
      <c r="AA35" s="228"/>
      <c r="AB35" s="227"/>
      <c r="AC35" s="376"/>
      <c r="AD35" s="228"/>
      <c r="AE35" s="228"/>
      <c r="AF35" s="227"/>
    </row>
    <row r="36" spans="1:32" ht="18.75" customHeight="1">
      <c r="A36" s="195"/>
      <c r="B36" s="203"/>
      <c r="C36" s="211"/>
      <c r="D36" s="216"/>
      <c r="E36" s="221"/>
      <c r="F36" s="194"/>
      <c r="G36" s="227"/>
      <c r="H36" s="244" t="s">
        <v>313</v>
      </c>
      <c r="I36" s="264" t="s">
        <v>9</v>
      </c>
      <c r="J36" s="287" t="s">
        <v>101</v>
      </c>
      <c r="K36" s="287"/>
      <c r="L36" s="303" t="s">
        <v>9</v>
      </c>
      <c r="M36" s="287" t="s">
        <v>317</v>
      </c>
      <c r="N36" s="287"/>
      <c r="O36" s="79" t="s">
        <v>9</v>
      </c>
      <c r="P36" s="287" t="s">
        <v>94</v>
      </c>
      <c r="Q36" s="320"/>
      <c r="R36" s="320"/>
      <c r="S36" s="320"/>
      <c r="T36" s="320"/>
      <c r="U36" s="320"/>
      <c r="V36" s="320"/>
      <c r="W36" s="320"/>
      <c r="X36" s="366"/>
      <c r="Y36" s="376"/>
      <c r="Z36" s="228"/>
      <c r="AA36" s="228"/>
      <c r="AB36" s="227"/>
      <c r="AC36" s="376"/>
      <c r="AD36" s="228"/>
      <c r="AE36" s="228"/>
      <c r="AF36" s="227"/>
    </row>
    <row r="37" spans="1:32" ht="18.75" customHeight="1">
      <c r="A37" s="195"/>
      <c r="B37" s="203"/>
      <c r="C37" s="211"/>
      <c r="D37" s="216"/>
      <c r="E37" s="221"/>
      <c r="F37" s="194"/>
      <c r="G37" s="227"/>
      <c r="H37" s="242" t="s">
        <v>60</v>
      </c>
      <c r="I37" s="264" t="s">
        <v>9</v>
      </c>
      <c r="J37" s="287" t="s">
        <v>101</v>
      </c>
      <c r="K37" s="287"/>
      <c r="L37" s="302" t="s">
        <v>9</v>
      </c>
      <c r="M37" s="287" t="s">
        <v>80</v>
      </c>
      <c r="N37" s="320"/>
      <c r="O37" s="320"/>
      <c r="P37" s="320"/>
      <c r="Q37" s="320"/>
      <c r="R37" s="320"/>
      <c r="S37" s="320"/>
      <c r="T37" s="320"/>
      <c r="U37" s="320"/>
      <c r="V37" s="320"/>
      <c r="W37" s="320"/>
      <c r="X37" s="366"/>
      <c r="Y37" s="376"/>
      <c r="Z37" s="228"/>
      <c r="AA37" s="228"/>
      <c r="AB37" s="227"/>
      <c r="AC37" s="376"/>
      <c r="AD37" s="228"/>
      <c r="AE37" s="228"/>
      <c r="AF37" s="227"/>
    </row>
    <row r="38" spans="1:32" ht="18.75" customHeight="1">
      <c r="A38" s="195"/>
      <c r="B38" s="203"/>
      <c r="C38" s="211"/>
      <c r="D38" s="216"/>
      <c r="E38" s="221"/>
      <c r="F38" s="194"/>
      <c r="G38" s="227"/>
      <c r="H38" s="236" t="s">
        <v>255</v>
      </c>
      <c r="I38" s="267" t="s">
        <v>9</v>
      </c>
      <c r="J38" s="288" t="s">
        <v>101</v>
      </c>
      <c r="K38" s="288"/>
      <c r="L38" s="304"/>
      <c r="M38" s="314"/>
      <c r="N38" s="314"/>
      <c r="O38" s="304"/>
      <c r="P38" s="314"/>
      <c r="Q38" s="332"/>
      <c r="R38" s="304"/>
      <c r="S38" s="314"/>
      <c r="T38" s="332"/>
      <c r="U38" s="342" t="s">
        <v>9</v>
      </c>
      <c r="V38" s="288" t="s">
        <v>624</v>
      </c>
      <c r="W38" s="347"/>
      <c r="X38" s="369"/>
      <c r="Y38" s="376"/>
      <c r="Z38" s="228"/>
      <c r="AA38" s="228"/>
      <c r="AB38" s="227"/>
      <c r="AC38" s="376"/>
      <c r="AD38" s="228"/>
      <c r="AE38" s="228"/>
      <c r="AF38" s="227"/>
    </row>
    <row r="39" spans="1:32" ht="18.75" customHeight="1">
      <c r="A39" s="195"/>
      <c r="B39" s="203"/>
      <c r="C39" s="211"/>
      <c r="D39" s="216"/>
      <c r="E39" s="221"/>
      <c r="F39" s="194"/>
      <c r="G39" s="227"/>
      <c r="H39" s="237"/>
      <c r="I39" s="260" t="s">
        <v>9</v>
      </c>
      <c r="J39" s="289" t="s">
        <v>616</v>
      </c>
      <c r="K39" s="289"/>
      <c r="L39" s="306"/>
      <c r="M39" s="306" t="s">
        <v>9</v>
      </c>
      <c r="N39" s="289" t="s">
        <v>621</v>
      </c>
      <c r="O39" s="306"/>
      <c r="P39" s="306"/>
      <c r="Q39" s="306" t="s">
        <v>9</v>
      </c>
      <c r="R39" s="289" t="s">
        <v>623</v>
      </c>
      <c r="S39" s="338"/>
      <c r="T39" s="289"/>
      <c r="U39" s="306" t="s">
        <v>9</v>
      </c>
      <c r="V39" s="289" t="s">
        <v>85</v>
      </c>
      <c r="W39" s="348"/>
      <c r="X39" s="370"/>
      <c r="Y39" s="376"/>
      <c r="Z39" s="378"/>
      <c r="AA39" s="378"/>
      <c r="AB39" s="227"/>
      <c r="AC39" s="376"/>
      <c r="AD39" s="378"/>
      <c r="AE39" s="378"/>
      <c r="AF39" s="227"/>
    </row>
    <row r="40" spans="1:32" ht="18.75" customHeight="1">
      <c r="A40" s="195"/>
      <c r="B40" s="203"/>
      <c r="C40" s="211"/>
      <c r="D40" s="216"/>
      <c r="E40" s="221"/>
      <c r="F40" s="194"/>
      <c r="G40" s="227"/>
      <c r="H40" s="237"/>
      <c r="I40" s="260" t="s">
        <v>9</v>
      </c>
      <c r="J40" s="289" t="s">
        <v>617</v>
      </c>
      <c r="K40" s="289"/>
      <c r="L40" s="306"/>
      <c r="M40" s="306" t="s">
        <v>9</v>
      </c>
      <c r="N40" s="289" t="s">
        <v>622</v>
      </c>
      <c r="O40" s="306"/>
      <c r="P40" s="306"/>
      <c r="Q40" s="306" t="s">
        <v>9</v>
      </c>
      <c r="R40" s="289" t="s">
        <v>620</v>
      </c>
      <c r="S40" s="338"/>
      <c r="T40" s="289"/>
      <c r="U40" s="306" t="s">
        <v>9</v>
      </c>
      <c r="V40" s="289" t="s">
        <v>625</v>
      </c>
      <c r="W40" s="348"/>
      <c r="X40" s="370"/>
      <c r="Y40" s="376"/>
      <c r="Z40" s="378"/>
      <c r="AA40" s="378"/>
      <c r="AB40" s="227"/>
      <c r="AC40" s="376"/>
      <c r="AD40" s="378"/>
      <c r="AE40" s="378"/>
      <c r="AF40" s="227"/>
    </row>
    <row r="41" spans="1:32" ht="18.75" customHeight="1">
      <c r="A41" s="195"/>
      <c r="B41" s="203"/>
      <c r="C41" s="211"/>
      <c r="D41" s="216"/>
      <c r="E41" s="221"/>
      <c r="F41" s="194"/>
      <c r="G41" s="227"/>
      <c r="H41" s="237"/>
      <c r="I41" s="260" t="s">
        <v>9</v>
      </c>
      <c r="J41" s="289" t="s">
        <v>618</v>
      </c>
      <c r="K41" s="289"/>
      <c r="L41" s="306"/>
      <c r="M41" s="306" t="s">
        <v>9</v>
      </c>
      <c r="N41" s="289" t="s">
        <v>491</v>
      </c>
      <c r="O41" s="306"/>
      <c r="P41" s="306"/>
      <c r="Q41" s="306" t="s">
        <v>9</v>
      </c>
      <c r="R41" s="289" t="s">
        <v>144</v>
      </c>
      <c r="S41" s="338"/>
      <c r="T41" s="289"/>
      <c r="U41" s="306" t="s">
        <v>9</v>
      </c>
      <c r="V41" s="289" t="s">
        <v>626</v>
      </c>
      <c r="W41" s="348"/>
      <c r="X41" s="370"/>
      <c r="Y41" s="376"/>
      <c r="Z41" s="378"/>
      <c r="AA41" s="378"/>
      <c r="AB41" s="227"/>
      <c r="AC41" s="376"/>
      <c r="AD41" s="378"/>
      <c r="AE41" s="378"/>
      <c r="AF41" s="227"/>
    </row>
    <row r="42" spans="1:32" ht="18.75" customHeight="1">
      <c r="A42" s="195"/>
      <c r="B42" s="203"/>
      <c r="C42" s="211"/>
      <c r="D42" s="216"/>
      <c r="E42" s="221"/>
      <c r="F42" s="194"/>
      <c r="G42" s="227"/>
      <c r="H42" s="237"/>
      <c r="I42" s="260" t="s">
        <v>9</v>
      </c>
      <c r="J42" s="289" t="s">
        <v>130</v>
      </c>
      <c r="K42" s="289"/>
      <c r="L42" s="306"/>
      <c r="M42" s="306" t="s">
        <v>9</v>
      </c>
      <c r="N42" s="289" t="s">
        <v>207</v>
      </c>
      <c r="O42" s="306"/>
      <c r="P42" s="306"/>
      <c r="Q42" s="306" t="s">
        <v>9</v>
      </c>
      <c r="R42" s="289" t="s">
        <v>535</v>
      </c>
      <c r="S42" s="338"/>
      <c r="T42" s="289"/>
      <c r="U42" s="306" t="s">
        <v>9</v>
      </c>
      <c r="V42" s="289" t="s">
        <v>627</v>
      </c>
      <c r="W42" s="348"/>
      <c r="X42" s="370"/>
      <c r="Y42" s="376"/>
      <c r="Z42" s="228"/>
      <c r="AA42" s="228"/>
      <c r="AB42" s="227"/>
      <c r="AC42" s="376"/>
      <c r="AD42" s="228"/>
      <c r="AE42" s="228"/>
      <c r="AF42" s="227"/>
    </row>
    <row r="43" spans="1:32" ht="18.75" customHeight="1">
      <c r="A43" s="198"/>
      <c r="B43" s="205"/>
      <c r="C43" s="214"/>
      <c r="D43" s="218"/>
      <c r="E43" s="223"/>
      <c r="F43" s="225"/>
      <c r="G43" s="223"/>
      <c r="H43" s="238"/>
      <c r="I43" s="268" t="s">
        <v>9</v>
      </c>
      <c r="J43" s="290" t="s">
        <v>619</v>
      </c>
      <c r="K43" s="290"/>
      <c r="L43" s="305"/>
      <c r="M43" s="305"/>
      <c r="N43" s="290"/>
      <c r="O43" s="305"/>
      <c r="P43" s="305"/>
      <c r="Q43" s="305"/>
      <c r="R43" s="290"/>
      <c r="S43" s="337"/>
      <c r="T43" s="290"/>
      <c r="U43" s="305"/>
      <c r="V43" s="290"/>
      <c r="W43" s="349"/>
      <c r="X43" s="371"/>
      <c r="Y43" s="377"/>
      <c r="Z43" s="379"/>
      <c r="AA43" s="379"/>
      <c r="AB43" s="382"/>
      <c r="AC43" s="377"/>
      <c r="AD43" s="379"/>
      <c r="AE43" s="379"/>
      <c r="AF43" s="383"/>
    </row>
    <row r="44" spans="1:32" ht="18.75" customHeight="1">
      <c r="A44" s="77"/>
      <c r="B44" s="192"/>
      <c r="C44" s="77" t="s">
        <v>610</v>
      </c>
      <c r="D44" s="208"/>
      <c r="E44" s="77"/>
      <c r="F44" s="192"/>
      <c r="G44" s="228"/>
      <c r="H44" s="208"/>
      <c r="I44" s="269"/>
      <c r="J44" s="77"/>
      <c r="K44" s="77"/>
      <c r="L44" s="269"/>
      <c r="M44" s="77"/>
      <c r="N44" s="77"/>
      <c r="O44" s="269"/>
      <c r="P44" s="77"/>
      <c r="Q44" s="208"/>
      <c r="R44" s="208"/>
      <c r="S44" s="208"/>
      <c r="T44" s="208"/>
      <c r="U44" s="208"/>
      <c r="V44" s="208"/>
      <c r="W44" s="208"/>
      <c r="X44" s="208"/>
      <c r="Y44" s="228"/>
      <c r="Z44" s="228"/>
      <c r="AA44" s="228"/>
      <c r="AB44" s="228"/>
      <c r="AC44" s="228"/>
      <c r="AD44" s="228"/>
      <c r="AE44" s="228"/>
      <c r="AF44" s="228"/>
    </row>
    <row r="45" spans="1:32" ht="18.75" customHeight="1">
      <c r="A45" s="77"/>
      <c r="B45" s="192"/>
      <c r="C45" s="77" t="s">
        <v>611</v>
      </c>
      <c r="D45" s="208"/>
      <c r="E45" s="77"/>
      <c r="F45" s="192"/>
      <c r="G45" s="228"/>
      <c r="H45" s="208"/>
      <c r="I45" s="269"/>
      <c r="J45" s="77"/>
      <c r="K45" s="77"/>
      <c r="L45" s="269"/>
      <c r="M45" s="77"/>
      <c r="N45" s="77"/>
      <c r="O45" s="269"/>
      <c r="P45" s="77"/>
      <c r="Q45" s="208"/>
      <c r="R45" s="208"/>
      <c r="S45" s="208"/>
      <c r="T45" s="208"/>
      <c r="U45" s="208"/>
      <c r="V45" s="208"/>
      <c r="W45" s="208"/>
      <c r="X45" s="208"/>
      <c r="Y45" s="228"/>
      <c r="Z45" s="228"/>
      <c r="AA45" s="228"/>
      <c r="AB45" s="228"/>
      <c r="AC45" s="228"/>
      <c r="AD45" s="228"/>
      <c r="AE45" s="228"/>
      <c r="AF45" s="228"/>
    </row>
    <row r="46" spans="1:32" ht="18.75" customHeight="1">
      <c r="A46" s="77"/>
      <c r="B46" s="192"/>
      <c r="C46" s="77"/>
      <c r="D46" s="208"/>
      <c r="E46" s="77"/>
      <c r="F46" s="192"/>
      <c r="G46" s="228"/>
      <c r="H46" s="208"/>
      <c r="I46" s="269"/>
      <c r="J46" s="77"/>
      <c r="K46" s="77"/>
      <c r="L46" s="269"/>
      <c r="M46" s="77"/>
      <c r="N46" s="77"/>
      <c r="O46" s="269"/>
      <c r="P46" s="77"/>
      <c r="Q46" s="208"/>
      <c r="R46" s="208"/>
      <c r="S46" s="208"/>
      <c r="T46" s="208"/>
      <c r="U46" s="208"/>
      <c r="V46" s="208"/>
      <c r="W46" s="208"/>
      <c r="X46" s="208"/>
      <c r="Y46" s="228"/>
      <c r="Z46" s="228"/>
      <c r="AA46" s="228"/>
      <c r="AB46" s="228"/>
      <c r="AC46" s="228"/>
      <c r="AD46" s="228"/>
      <c r="AE46" s="228"/>
      <c r="AF46" s="228"/>
    </row>
    <row r="47" spans="1:32" ht="18.75" customHeight="1">
      <c r="A47" s="77"/>
      <c r="B47" s="192"/>
      <c r="C47" s="77"/>
      <c r="D47" s="208"/>
      <c r="E47" s="77"/>
      <c r="F47" s="192"/>
      <c r="G47" s="228"/>
      <c r="H47" s="208"/>
      <c r="I47" s="269"/>
      <c r="J47" s="77"/>
      <c r="K47" s="77"/>
      <c r="L47" s="269"/>
      <c r="M47" s="77"/>
      <c r="N47" s="77"/>
      <c r="O47" s="269"/>
      <c r="P47" s="77"/>
      <c r="Q47" s="208"/>
      <c r="R47" s="208"/>
      <c r="S47" s="208"/>
      <c r="T47" s="208"/>
      <c r="U47" s="208"/>
      <c r="V47" s="208"/>
      <c r="W47" s="208"/>
      <c r="X47" s="208"/>
      <c r="Y47" s="228"/>
      <c r="Z47" s="228"/>
      <c r="AA47" s="228"/>
      <c r="AB47" s="228"/>
      <c r="AC47" s="228"/>
      <c r="AD47" s="228"/>
      <c r="AE47" s="228"/>
      <c r="AF47" s="228"/>
    </row>
    <row r="49" spans="1:32" ht="20.25" customHeight="1">
      <c r="A49" s="191" t="s">
        <v>123</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row>
    <row r="50" spans="1:32" ht="20.25" customHeight="1">
      <c r="A50" s="192"/>
      <c r="B50" s="192"/>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row>
    <row r="51" spans="1:32" ht="30" customHeight="1">
      <c r="A51" s="192"/>
      <c r="B51" s="192"/>
      <c r="C51" s="208"/>
      <c r="D51" s="208"/>
      <c r="E51" s="208"/>
      <c r="F51" s="208"/>
      <c r="G51" s="208"/>
      <c r="H51" s="208"/>
      <c r="I51" s="208"/>
      <c r="J51" s="192"/>
      <c r="K51" s="192"/>
      <c r="L51" s="192"/>
      <c r="M51" s="192"/>
      <c r="N51" s="192"/>
      <c r="O51" s="192"/>
      <c r="P51" s="192"/>
      <c r="Q51" s="192"/>
      <c r="R51" s="192"/>
      <c r="S51" s="158" t="s">
        <v>11</v>
      </c>
      <c r="T51" s="161"/>
      <c r="U51" s="161"/>
      <c r="V51" s="175"/>
      <c r="W51" s="350"/>
      <c r="X51" s="350"/>
      <c r="Y51" s="350"/>
      <c r="Z51" s="350"/>
      <c r="AA51" s="350"/>
      <c r="AB51" s="350"/>
      <c r="AC51" s="350"/>
      <c r="AD51" s="350"/>
      <c r="AE51" s="350"/>
      <c r="AF51" s="175"/>
    </row>
    <row r="52" spans="1:32" ht="20.25" customHeight="1">
      <c r="A52" s="192"/>
      <c r="B52" s="192"/>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row>
    <row r="53" spans="1:32" ht="17.25" customHeight="1">
      <c r="A53" s="199" t="s">
        <v>306</v>
      </c>
      <c r="B53" s="206"/>
      <c r="C53" s="215"/>
      <c r="D53" s="158" t="s">
        <v>309</v>
      </c>
      <c r="E53" s="175"/>
      <c r="F53" s="158" t="s">
        <v>137</v>
      </c>
      <c r="G53" s="175"/>
      <c r="H53" s="199" t="s">
        <v>58</v>
      </c>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15"/>
    </row>
    <row r="54" spans="1:32" ht="17.25" customHeight="1">
      <c r="A54" s="193"/>
      <c r="B54" s="204"/>
      <c r="C54" s="204"/>
      <c r="D54" s="193"/>
      <c r="E54" s="204"/>
      <c r="F54" s="193"/>
      <c r="G54" s="204"/>
      <c r="H54" s="246" t="s">
        <v>595</v>
      </c>
      <c r="I54" s="270" t="s">
        <v>9</v>
      </c>
      <c r="J54" s="291" t="s">
        <v>394</v>
      </c>
      <c r="K54" s="291"/>
      <c r="L54" s="291"/>
      <c r="M54" s="315" t="s">
        <v>9</v>
      </c>
      <c r="N54" s="291" t="s">
        <v>201</v>
      </c>
      <c r="O54" s="291"/>
      <c r="P54" s="291"/>
      <c r="Q54" s="79"/>
      <c r="R54" s="79"/>
      <c r="S54" s="79"/>
      <c r="T54" s="79"/>
      <c r="U54" s="79"/>
      <c r="V54" s="79"/>
      <c r="W54" s="79"/>
      <c r="X54" s="79"/>
      <c r="Y54" s="79"/>
      <c r="Z54" s="79"/>
      <c r="AA54" s="79"/>
      <c r="AB54" s="79"/>
      <c r="AC54" s="79"/>
      <c r="AD54" s="79"/>
      <c r="AE54" s="79"/>
      <c r="AF54" s="203"/>
    </row>
    <row r="55" spans="1:32" ht="17.25" customHeight="1">
      <c r="A55" s="194"/>
      <c r="B55" s="203"/>
      <c r="C55" s="203"/>
      <c r="D55" s="194"/>
      <c r="E55" s="203"/>
      <c r="F55" s="194"/>
      <c r="G55" s="203"/>
      <c r="H55" s="247" t="s">
        <v>594</v>
      </c>
      <c r="I55" s="271" t="s">
        <v>9</v>
      </c>
      <c r="J55" s="292" t="s">
        <v>573</v>
      </c>
      <c r="K55" s="292"/>
      <c r="L55" s="292"/>
      <c r="M55" s="316" t="s">
        <v>9</v>
      </c>
      <c r="N55" s="292" t="s">
        <v>281</v>
      </c>
      <c r="O55" s="292"/>
      <c r="P55" s="292"/>
      <c r="Q55" s="202"/>
      <c r="R55" s="202"/>
      <c r="S55" s="202"/>
      <c r="T55" s="202"/>
      <c r="U55" s="202"/>
      <c r="V55" s="202"/>
      <c r="W55" s="202"/>
      <c r="X55" s="202"/>
      <c r="Y55" s="202"/>
      <c r="Z55" s="202"/>
      <c r="AA55" s="202"/>
      <c r="AB55" s="202"/>
      <c r="AC55" s="202"/>
      <c r="AD55" s="202"/>
      <c r="AE55" s="202"/>
      <c r="AF55" s="204"/>
    </row>
    <row r="56" spans="1:32" ht="17.25" customHeight="1">
      <c r="A56" s="194"/>
      <c r="B56" s="203"/>
      <c r="C56" s="203"/>
      <c r="D56" s="194"/>
      <c r="E56" s="203"/>
      <c r="F56" s="194"/>
      <c r="G56" s="203"/>
      <c r="H56" s="248"/>
      <c r="I56" s="272"/>
      <c r="J56" s="293"/>
      <c r="K56" s="293"/>
      <c r="L56" s="293"/>
      <c r="M56" s="317"/>
      <c r="N56" s="293"/>
      <c r="O56" s="293"/>
      <c r="P56" s="293"/>
      <c r="Q56" s="333"/>
      <c r="R56" s="333"/>
      <c r="S56" s="333"/>
      <c r="T56" s="333"/>
      <c r="U56" s="333"/>
      <c r="V56" s="333"/>
      <c r="W56" s="333"/>
      <c r="X56" s="333"/>
      <c r="Y56" s="333"/>
      <c r="Z56" s="333"/>
      <c r="AA56" s="333"/>
      <c r="AB56" s="333"/>
      <c r="AC56" s="333"/>
      <c r="AD56" s="333"/>
      <c r="AE56" s="333"/>
      <c r="AF56" s="207"/>
    </row>
    <row r="57" spans="1:32" ht="17.25" customHeight="1">
      <c r="A57" s="194"/>
      <c r="B57" s="203"/>
      <c r="C57" s="203"/>
      <c r="D57" s="194"/>
      <c r="E57" s="203"/>
      <c r="F57" s="194"/>
      <c r="G57" s="203"/>
      <c r="H57" s="247" t="s">
        <v>593</v>
      </c>
      <c r="I57" s="271" t="s">
        <v>9</v>
      </c>
      <c r="J57" s="292" t="s">
        <v>573</v>
      </c>
      <c r="K57" s="292"/>
      <c r="L57" s="292"/>
      <c r="M57" s="316" t="s">
        <v>9</v>
      </c>
      <c r="N57" s="292" t="s">
        <v>281</v>
      </c>
      <c r="O57" s="292"/>
      <c r="P57" s="292"/>
      <c r="Q57" s="79"/>
      <c r="R57" s="79"/>
      <c r="S57" s="79"/>
      <c r="T57" s="79"/>
      <c r="U57" s="79"/>
      <c r="V57" s="79"/>
      <c r="W57" s="79"/>
      <c r="X57" s="79"/>
      <c r="Y57" s="79"/>
      <c r="Z57" s="79"/>
      <c r="AA57" s="79"/>
      <c r="AB57" s="79"/>
      <c r="AC57" s="79"/>
      <c r="AD57" s="79"/>
      <c r="AE57" s="79"/>
      <c r="AF57" s="203"/>
    </row>
    <row r="58" spans="1:32" ht="17.25" customHeight="1">
      <c r="A58" s="194"/>
      <c r="B58" s="203"/>
      <c r="C58" s="203"/>
      <c r="D58" s="194"/>
      <c r="E58" s="203"/>
      <c r="F58" s="194"/>
      <c r="G58" s="203"/>
      <c r="H58" s="248"/>
      <c r="I58" s="272"/>
      <c r="J58" s="293"/>
      <c r="K58" s="293"/>
      <c r="L58" s="293"/>
      <c r="M58" s="317"/>
      <c r="N58" s="293"/>
      <c r="O58" s="293"/>
      <c r="P58" s="293"/>
      <c r="Q58" s="79"/>
      <c r="R58" s="79"/>
      <c r="S58" s="79"/>
      <c r="T58" s="79"/>
      <c r="U58" s="79"/>
      <c r="V58" s="79"/>
      <c r="W58" s="79"/>
      <c r="X58" s="79"/>
      <c r="Y58" s="79"/>
      <c r="Z58" s="79"/>
      <c r="AA58" s="79"/>
      <c r="AB58" s="79"/>
      <c r="AC58" s="79"/>
      <c r="AD58" s="79"/>
      <c r="AE58" s="79"/>
      <c r="AF58" s="203"/>
    </row>
    <row r="59" spans="1:32" ht="17.25" customHeight="1">
      <c r="A59" s="196" t="s">
        <v>9</v>
      </c>
      <c r="B59" s="203"/>
      <c r="C59" s="211"/>
      <c r="D59" s="194"/>
      <c r="E59" s="203"/>
      <c r="F59" s="194"/>
      <c r="G59" s="203"/>
      <c r="H59" s="247" t="s">
        <v>591</v>
      </c>
      <c r="I59" s="271" t="s">
        <v>9</v>
      </c>
      <c r="J59" s="292" t="s">
        <v>573</v>
      </c>
      <c r="K59" s="292"/>
      <c r="L59" s="292"/>
      <c r="M59" s="316" t="s">
        <v>9</v>
      </c>
      <c r="N59" s="292" t="s">
        <v>281</v>
      </c>
      <c r="O59" s="292"/>
      <c r="P59" s="292"/>
      <c r="Q59" s="202"/>
      <c r="R59" s="202"/>
      <c r="S59" s="202"/>
      <c r="T59" s="202"/>
      <c r="U59" s="202"/>
      <c r="V59" s="202"/>
      <c r="W59" s="202"/>
      <c r="X59" s="202"/>
      <c r="Y59" s="202"/>
      <c r="Z59" s="202"/>
      <c r="AA59" s="202"/>
      <c r="AB59" s="202"/>
      <c r="AC59" s="202"/>
      <c r="AD59" s="202"/>
      <c r="AE59" s="202"/>
      <c r="AF59" s="204"/>
    </row>
    <row r="60" spans="1:32" ht="17.25" customHeight="1">
      <c r="A60" s="194"/>
      <c r="B60" s="203" t="s">
        <v>250</v>
      </c>
      <c r="C60" s="211" t="s">
        <v>42</v>
      </c>
      <c r="D60" s="194"/>
      <c r="E60" s="203"/>
      <c r="F60" s="194"/>
      <c r="G60" s="203"/>
      <c r="H60" s="248"/>
      <c r="I60" s="272"/>
      <c r="J60" s="293"/>
      <c r="K60" s="293"/>
      <c r="L60" s="293"/>
      <c r="M60" s="317"/>
      <c r="N60" s="293"/>
      <c r="O60" s="293"/>
      <c r="P60" s="293"/>
      <c r="Q60" s="333"/>
      <c r="R60" s="333"/>
      <c r="S60" s="333"/>
      <c r="T60" s="333"/>
      <c r="U60" s="333"/>
      <c r="V60" s="333"/>
      <c r="W60" s="333"/>
      <c r="X60" s="333"/>
      <c r="Y60" s="333"/>
      <c r="Z60" s="333"/>
      <c r="AA60" s="333"/>
      <c r="AB60" s="333"/>
      <c r="AC60" s="333"/>
      <c r="AD60" s="333"/>
      <c r="AE60" s="333"/>
      <c r="AF60" s="207"/>
    </row>
    <row r="61" spans="1:32" ht="18.75" customHeight="1">
      <c r="A61" s="195"/>
      <c r="B61" s="203"/>
      <c r="C61" s="211"/>
      <c r="D61" s="194"/>
      <c r="E61" s="221"/>
      <c r="F61" s="194"/>
      <c r="G61" s="221"/>
      <c r="H61" s="249" t="s">
        <v>18</v>
      </c>
      <c r="I61" s="273" t="s">
        <v>9</v>
      </c>
      <c r="J61" s="294" t="s">
        <v>101</v>
      </c>
      <c r="K61" s="294"/>
      <c r="L61" s="307" t="s">
        <v>9</v>
      </c>
      <c r="M61" s="294" t="s">
        <v>80</v>
      </c>
      <c r="N61" s="294"/>
      <c r="O61" s="280"/>
      <c r="P61" s="280"/>
      <c r="Q61" s="280"/>
      <c r="R61" s="280"/>
      <c r="S61" s="280"/>
      <c r="T61" s="280"/>
      <c r="U61" s="280"/>
      <c r="V61" s="280"/>
      <c r="W61" s="351"/>
      <c r="X61" s="351"/>
      <c r="Y61" s="351"/>
      <c r="Z61" s="351"/>
      <c r="AA61" s="351"/>
      <c r="AB61" s="351"/>
      <c r="AC61" s="351"/>
      <c r="AD61" s="351"/>
      <c r="AE61" s="351"/>
      <c r="AF61" s="384"/>
    </row>
    <row r="62" spans="1:32" ht="18.75" customHeight="1">
      <c r="A62" s="195"/>
      <c r="B62" s="203"/>
      <c r="C62" s="211"/>
      <c r="D62" s="194"/>
      <c r="E62" s="221"/>
      <c r="F62" s="194"/>
      <c r="G62" s="221"/>
      <c r="H62" s="233" t="s">
        <v>241</v>
      </c>
      <c r="I62" s="258" t="s">
        <v>9</v>
      </c>
      <c r="J62" s="279" t="s">
        <v>315</v>
      </c>
      <c r="K62" s="279"/>
      <c r="L62" s="279"/>
      <c r="M62" s="258" t="s">
        <v>9</v>
      </c>
      <c r="N62" s="279" t="s">
        <v>8</v>
      </c>
      <c r="O62" s="279"/>
      <c r="P62" s="279"/>
      <c r="Q62" s="279"/>
      <c r="R62" s="279"/>
      <c r="S62" s="279"/>
      <c r="T62" s="279"/>
      <c r="U62" s="279"/>
      <c r="V62" s="279"/>
      <c r="W62" s="352"/>
      <c r="X62" s="352"/>
      <c r="Y62" s="352"/>
      <c r="Z62" s="352"/>
      <c r="AA62" s="352"/>
      <c r="AB62" s="352"/>
      <c r="AC62" s="352"/>
      <c r="AD62" s="352"/>
      <c r="AE62" s="352"/>
      <c r="AF62" s="385"/>
    </row>
    <row r="63" spans="1:32" ht="18.75" customHeight="1">
      <c r="A63" s="195"/>
      <c r="B63" s="203"/>
      <c r="C63" s="211"/>
      <c r="D63" s="194"/>
      <c r="E63" s="221"/>
      <c r="F63" s="194"/>
      <c r="G63" s="221"/>
      <c r="H63" s="234"/>
      <c r="I63" s="141"/>
      <c r="J63" s="280"/>
      <c r="K63" s="280"/>
      <c r="L63" s="280"/>
      <c r="M63" s="141"/>
      <c r="N63" s="280"/>
      <c r="O63" s="280"/>
      <c r="P63" s="280"/>
      <c r="Q63" s="280"/>
      <c r="R63" s="280"/>
      <c r="S63" s="280"/>
      <c r="T63" s="280"/>
      <c r="U63" s="280"/>
      <c r="V63" s="280"/>
      <c r="W63" s="351"/>
      <c r="X63" s="351"/>
      <c r="Y63" s="351"/>
      <c r="Z63" s="351"/>
      <c r="AA63" s="351"/>
      <c r="AB63" s="351"/>
      <c r="AC63" s="351"/>
      <c r="AD63" s="351"/>
      <c r="AE63" s="351"/>
      <c r="AF63" s="384"/>
    </row>
    <row r="64" spans="1:32" ht="18.75" customHeight="1">
      <c r="A64" s="195"/>
      <c r="B64" s="203"/>
      <c r="C64" s="211"/>
      <c r="D64" s="194"/>
      <c r="E64" s="221"/>
      <c r="F64" s="194"/>
      <c r="G64" s="221"/>
      <c r="H64" s="233" t="s">
        <v>310</v>
      </c>
      <c r="I64" s="258" t="s">
        <v>9</v>
      </c>
      <c r="J64" s="279" t="s">
        <v>315</v>
      </c>
      <c r="K64" s="279"/>
      <c r="L64" s="279"/>
      <c r="M64" s="258" t="s">
        <v>9</v>
      </c>
      <c r="N64" s="279" t="s">
        <v>8</v>
      </c>
      <c r="O64" s="279"/>
      <c r="P64" s="279"/>
      <c r="Q64" s="279"/>
      <c r="R64" s="279"/>
      <c r="S64" s="279"/>
      <c r="T64" s="279"/>
      <c r="U64" s="279"/>
      <c r="V64" s="279"/>
      <c r="W64" s="352"/>
      <c r="X64" s="352"/>
      <c r="Y64" s="352"/>
      <c r="Z64" s="352"/>
      <c r="AA64" s="352"/>
      <c r="AB64" s="352"/>
      <c r="AC64" s="352"/>
      <c r="AD64" s="352"/>
      <c r="AE64" s="352"/>
      <c r="AF64" s="385"/>
    </row>
    <row r="65" spans="1:32" ht="18.75" customHeight="1">
      <c r="A65" s="195"/>
      <c r="B65" s="203"/>
      <c r="C65" s="211"/>
      <c r="D65" s="194"/>
      <c r="E65" s="221"/>
      <c r="F65" s="194"/>
      <c r="G65" s="221"/>
      <c r="H65" s="250"/>
      <c r="I65" s="141"/>
      <c r="J65" s="280"/>
      <c r="K65" s="280"/>
      <c r="L65" s="280"/>
      <c r="M65" s="141"/>
      <c r="N65" s="280"/>
      <c r="O65" s="280"/>
      <c r="P65" s="280"/>
      <c r="Q65" s="280"/>
      <c r="R65" s="280"/>
      <c r="S65" s="280"/>
      <c r="T65" s="280"/>
      <c r="U65" s="280"/>
      <c r="V65" s="280"/>
      <c r="W65" s="351"/>
      <c r="X65" s="351"/>
      <c r="Y65" s="351"/>
      <c r="Z65" s="351"/>
      <c r="AA65" s="351"/>
      <c r="AB65" s="351"/>
      <c r="AC65" s="351"/>
      <c r="AD65" s="351"/>
      <c r="AE65" s="351"/>
      <c r="AF65" s="384"/>
    </row>
    <row r="66" spans="1:32" ht="18.75" customHeight="1">
      <c r="A66" s="200"/>
      <c r="B66" s="207"/>
      <c r="C66" s="212"/>
      <c r="D66" s="219"/>
      <c r="E66" s="224"/>
      <c r="F66" s="219"/>
      <c r="G66" s="224"/>
      <c r="H66" s="251" t="s">
        <v>81</v>
      </c>
      <c r="I66" s="266" t="s">
        <v>9</v>
      </c>
      <c r="J66" s="287" t="s">
        <v>101</v>
      </c>
      <c r="K66" s="287"/>
      <c r="L66" s="302" t="s">
        <v>9</v>
      </c>
      <c r="M66" s="287" t="s">
        <v>80</v>
      </c>
      <c r="N66" s="320"/>
      <c r="O66" s="280"/>
      <c r="P66" s="280"/>
      <c r="Q66" s="280"/>
      <c r="R66" s="280"/>
      <c r="S66" s="280"/>
      <c r="T66" s="280"/>
      <c r="U66" s="280"/>
      <c r="V66" s="280"/>
      <c r="W66" s="351"/>
      <c r="X66" s="351"/>
      <c r="Y66" s="351"/>
      <c r="Z66" s="351"/>
      <c r="AA66" s="351"/>
      <c r="AB66" s="351"/>
      <c r="AC66" s="351"/>
      <c r="AD66" s="351"/>
      <c r="AE66" s="351"/>
      <c r="AF66" s="384"/>
    </row>
    <row r="67" spans="1:32" ht="18.75" customHeight="1">
      <c r="A67" s="197"/>
      <c r="B67" s="204"/>
      <c r="C67" s="213"/>
      <c r="D67" s="217"/>
      <c r="E67" s="222"/>
      <c r="F67" s="193"/>
      <c r="G67" s="226"/>
      <c r="H67" s="252" t="s">
        <v>68</v>
      </c>
      <c r="I67" s="274" t="s">
        <v>9</v>
      </c>
      <c r="J67" s="295" t="s">
        <v>101</v>
      </c>
      <c r="K67" s="295"/>
      <c r="L67" s="308"/>
      <c r="M67" s="318" t="s">
        <v>9</v>
      </c>
      <c r="N67" s="295" t="s">
        <v>318</v>
      </c>
      <c r="O67" s="295"/>
      <c r="P67" s="308"/>
      <c r="Q67" s="318" t="s">
        <v>9</v>
      </c>
      <c r="R67" s="138" t="s">
        <v>157</v>
      </c>
      <c r="S67" s="138"/>
      <c r="T67" s="138"/>
      <c r="U67" s="138"/>
      <c r="V67" s="295"/>
      <c r="W67" s="295"/>
      <c r="X67" s="295"/>
      <c r="Y67" s="295"/>
      <c r="Z67" s="295"/>
      <c r="AA67" s="295"/>
      <c r="AB67" s="295"/>
      <c r="AC67" s="295"/>
      <c r="AD67" s="295"/>
      <c r="AE67" s="295"/>
      <c r="AF67" s="386"/>
    </row>
    <row r="68" spans="1:32" ht="18.75" customHeight="1">
      <c r="A68" s="195"/>
      <c r="B68" s="203"/>
      <c r="C68" s="211"/>
      <c r="D68" s="216"/>
      <c r="E68" s="221"/>
      <c r="F68" s="194"/>
      <c r="G68" s="227"/>
      <c r="H68" s="253" t="s">
        <v>117</v>
      </c>
      <c r="I68" s="270" t="s">
        <v>9</v>
      </c>
      <c r="J68" s="291" t="s">
        <v>394</v>
      </c>
      <c r="K68" s="291"/>
      <c r="L68" s="291"/>
      <c r="M68" s="315" t="s">
        <v>9</v>
      </c>
      <c r="N68" s="291" t="s">
        <v>201</v>
      </c>
      <c r="O68" s="291"/>
      <c r="P68" s="324"/>
      <c r="Q68" s="307"/>
      <c r="R68" s="280"/>
      <c r="S68" s="280"/>
      <c r="T68" s="280"/>
      <c r="U68" s="280"/>
      <c r="V68" s="294"/>
      <c r="W68" s="294"/>
      <c r="X68" s="294"/>
      <c r="Y68" s="294"/>
      <c r="Z68" s="294"/>
      <c r="AA68" s="294"/>
      <c r="AB68" s="294"/>
      <c r="AC68" s="294"/>
      <c r="AD68" s="294"/>
      <c r="AE68" s="294"/>
      <c r="AF68" s="387"/>
    </row>
    <row r="69" spans="1:32" ht="18.75" customHeight="1">
      <c r="A69" s="195"/>
      <c r="B69" s="203"/>
      <c r="C69" s="211"/>
      <c r="D69" s="216"/>
      <c r="E69" s="221"/>
      <c r="F69" s="194"/>
      <c r="G69" s="227"/>
      <c r="H69" s="253" t="s">
        <v>171</v>
      </c>
      <c r="I69" s="270" t="s">
        <v>9</v>
      </c>
      <c r="J69" s="291" t="s">
        <v>394</v>
      </c>
      <c r="K69" s="291"/>
      <c r="L69" s="291"/>
      <c r="M69" s="319" t="s">
        <v>9</v>
      </c>
      <c r="N69" s="291" t="s">
        <v>201</v>
      </c>
      <c r="O69" s="291"/>
      <c r="P69" s="324"/>
      <c r="Q69" s="307"/>
      <c r="R69" s="280"/>
      <c r="S69" s="280"/>
      <c r="T69" s="280"/>
      <c r="U69" s="280"/>
      <c r="V69" s="294"/>
      <c r="W69" s="294"/>
      <c r="X69" s="294"/>
      <c r="Y69" s="294"/>
      <c r="Z69" s="294"/>
      <c r="AA69" s="294"/>
      <c r="AB69" s="294"/>
      <c r="AC69" s="294"/>
      <c r="AD69" s="294"/>
      <c r="AE69" s="294"/>
      <c r="AF69" s="387"/>
    </row>
    <row r="70" spans="1:32" ht="18.75" customHeight="1">
      <c r="A70" s="195"/>
      <c r="B70" s="203"/>
      <c r="C70" s="211"/>
      <c r="D70" s="216"/>
      <c r="E70" s="221"/>
      <c r="F70" s="194"/>
      <c r="G70" s="227"/>
      <c r="H70" s="242" t="s">
        <v>84</v>
      </c>
      <c r="I70" s="266" t="s">
        <v>9</v>
      </c>
      <c r="J70" s="287" t="s">
        <v>101</v>
      </c>
      <c r="K70" s="287"/>
      <c r="L70" s="302" t="s">
        <v>9</v>
      </c>
      <c r="M70" s="287" t="s">
        <v>80</v>
      </c>
      <c r="N70" s="320"/>
      <c r="O70" s="287"/>
      <c r="P70" s="287"/>
      <c r="Q70" s="287"/>
      <c r="R70" s="287"/>
      <c r="S70" s="287"/>
      <c r="T70" s="287"/>
      <c r="U70" s="287"/>
      <c r="V70" s="287"/>
      <c r="W70" s="287"/>
      <c r="X70" s="287"/>
      <c r="Y70" s="287"/>
      <c r="Z70" s="287"/>
      <c r="AA70" s="287"/>
      <c r="AB70" s="287"/>
      <c r="AC70" s="287"/>
      <c r="AD70" s="287"/>
      <c r="AE70" s="287"/>
      <c r="AF70" s="368"/>
    </row>
    <row r="71" spans="1:32" ht="18.75" customHeight="1">
      <c r="A71" s="195"/>
      <c r="B71" s="203" t="s">
        <v>308</v>
      </c>
      <c r="C71" s="211" t="s">
        <v>168</v>
      </c>
      <c r="D71" s="216"/>
      <c r="E71" s="221"/>
      <c r="F71" s="194"/>
      <c r="G71" s="227"/>
      <c r="H71" s="243" t="s">
        <v>112</v>
      </c>
      <c r="I71" s="266" t="s">
        <v>9</v>
      </c>
      <c r="J71" s="287" t="s">
        <v>101</v>
      </c>
      <c r="K71" s="287"/>
      <c r="L71" s="302" t="s">
        <v>9</v>
      </c>
      <c r="M71" s="287" t="s">
        <v>80</v>
      </c>
      <c r="N71" s="320"/>
      <c r="O71" s="287"/>
      <c r="P71" s="287"/>
      <c r="Q71" s="287"/>
      <c r="R71" s="287"/>
      <c r="S71" s="287"/>
      <c r="T71" s="287"/>
      <c r="U71" s="287"/>
      <c r="V71" s="287"/>
      <c r="W71" s="287"/>
      <c r="X71" s="287"/>
      <c r="Y71" s="287"/>
      <c r="Z71" s="287"/>
      <c r="AA71" s="287"/>
      <c r="AB71" s="287"/>
      <c r="AC71" s="287"/>
      <c r="AD71" s="287"/>
      <c r="AE71" s="287"/>
      <c r="AF71" s="368"/>
    </row>
    <row r="72" spans="1:32" ht="18.75" customHeight="1">
      <c r="A72" s="196" t="s">
        <v>9</v>
      </c>
      <c r="C72" s="211"/>
      <c r="D72" s="216"/>
      <c r="E72" s="221"/>
      <c r="F72" s="194"/>
      <c r="G72" s="227"/>
      <c r="H72" s="242" t="s">
        <v>70</v>
      </c>
      <c r="I72" s="266" t="s">
        <v>9</v>
      </c>
      <c r="J72" s="287" t="s">
        <v>101</v>
      </c>
      <c r="K72" s="287"/>
      <c r="L72" s="302" t="s">
        <v>9</v>
      </c>
      <c r="M72" s="287" t="s">
        <v>80</v>
      </c>
      <c r="N72" s="320"/>
      <c r="O72" s="287"/>
      <c r="P72" s="287"/>
      <c r="Q72" s="287"/>
      <c r="R72" s="287"/>
      <c r="S72" s="287"/>
      <c r="T72" s="287"/>
      <c r="U72" s="287"/>
      <c r="V72" s="287"/>
      <c r="W72" s="287"/>
      <c r="X72" s="287"/>
      <c r="Y72" s="287"/>
      <c r="Z72" s="287"/>
      <c r="AA72" s="287"/>
      <c r="AB72" s="287"/>
      <c r="AC72" s="287"/>
      <c r="AD72" s="287"/>
      <c r="AE72" s="287"/>
      <c r="AF72" s="368"/>
    </row>
    <row r="73" spans="1:32" ht="18.75" customHeight="1">
      <c r="A73" s="195"/>
      <c r="B73" s="203"/>
      <c r="C73" s="211"/>
      <c r="D73" s="216"/>
      <c r="E73" s="221"/>
      <c r="F73" s="194"/>
      <c r="G73" s="227"/>
      <c r="H73" s="244" t="s">
        <v>311</v>
      </c>
      <c r="I73" s="266" t="s">
        <v>9</v>
      </c>
      <c r="J73" s="287" t="s">
        <v>101</v>
      </c>
      <c r="K73" s="287"/>
      <c r="L73" s="302" t="s">
        <v>9</v>
      </c>
      <c r="M73" s="287" t="s">
        <v>80</v>
      </c>
      <c r="N73" s="320"/>
      <c r="O73" s="287"/>
      <c r="P73" s="287"/>
      <c r="Q73" s="287"/>
      <c r="R73" s="287"/>
      <c r="S73" s="287"/>
      <c r="T73" s="287"/>
      <c r="U73" s="287"/>
      <c r="V73" s="287"/>
      <c r="W73" s="287"/>
      <c r="X73" s="287"/>
      <c r="Y73" s="287"/>
      <c r="Z73" s="287"/>
      <c r="AA73" s="287"/>
      <c r="AB73" s="287"/>
      <c r="AC73" s="287"/>
      <c r="AD73" s="287"/>
      <c r="AE73" s="287"/>
      <c r="AF73" s="368"/>
    </row>
    <row r="74" spans="1:32" ht="18.75" customHeight="1">
      <c r="A74" s="195"/>
      <c r="B74" s="203"/>
      <c r="C74" s="211"/>
      <c r="D74" s="216"/>
      <c r="E74" s="221"/>
      <c r="F74" s="194"/>
      <c r="G74" s="227"/>
      <c r="H74" s="244" t="s">
        <v>313</v>
      </c>
      <c r="I74" s="266" t="s">
        <v>9</v>
      </c>
      <c r="J74" s="287" t="s">
        <v>101</v>
      </c>
      <c r="K74" s="287"/>
      <c r="L74" s="302" t="s">
        <v>9</v>
      </c>
      <c r="M74" s="287" t="s">
        <v>317</v>
      </c>
      <c r="N74" s="287"/>
      <c r="O74" s="302" t="s">
        <v>9</v>
      </c>
      <c r="P74" s="287" t="s">
        <v>94</v>
      </c>
      <c r="Q74" s="320"/>
      <c r="R74" s="320"/>
      <c r="S74" s="320"/>
      <c r="T74" s="287"/>
      <c r="U74" s="287"/>
      <c r="V74" s="287"/>
      <c r="W74" s="287"/>
      <c r="X74" s="287"/>
      <c r="Y74" s="287"/>
      <c r="Z74" s="287"/>
      <c r="AA74" s="287"/>
      <c r="AB74" s="287"/>
      <c r="AC74" s="287"/>
      <c r="AD74" s="287"/>
      <c r="AE74" s="287"/>
      <c r="AF74" s="368"/>
    </row>
    <row r="75" spans="1:32" ht="18.75" customHeight="1">
      <c r="A75" s="200"/>
      <c r="B75" s="207"/>
      <c r="C75" s="212"/>
      <c r="D75" s="220"/>
      <c r="E75" s="224"/>
      <c r="F75" s="219"/>
      <c r="G75" s="229"/>
      <c r="H75" s="254" t="s">
        <v>60</v>
      </c>
      <c r="I75" s="275" t="s">
        <v>9</v>
      </c>
      <c r="J75" s="296" t="s">
        <v>101</v>
      </c>
      <c r="K75" s="296"/>
      <c r="L75" s="309" t="s">
        <v>9</v>
      </c>
      <c r="M75" s="296" t="s">
        <v>80</v>
      </c>
      <c r="N75" s="139"/>
      <c r="O75" s="296"/>
      <c r="P75" s="296"/>
      <c r="Q75" s="296"/>
      <c r="R75" s="296"/>
      <c r="S75" s="296"/>
      <c r="T75" s="296"/>
      <c r="U75" s="296"/>
      <c r="V75" s="296"/>
      <c r="W75" s="296"/>
      <c r="X75" s="296"/>
      <c r="Y75" s="296"/>
      <c r="Z75" s="296"/>
      <c r="AA75" s="296"/>
      <c r="AB75" s="296"/>
      <c r="AC75" s="296"/>
      <c r="AD75" s="296"/>
      <c r="AE75" s="296"/>
      <c r="AF75" s="388"/>
    </row>
    <row r="76" spans="1:32" ht="8.25" customHeight="1">
      <c r="A76" s="74"/>
      <c r="B76" s="74"/>
      <c r="G76" s="77"/>
      <c r="H76" s="77"/>
      <c r="I76" s="77"/>
      <c r="J76" s="77"/>
      <c r="K76" s="77"/>
      <c r="L76" s="77"/>
      <c r="M76" s="77"/>
      <c r="N76" s="77"/>
      <c r="O76" s="77"/>
      <c r="P76" s="77"/>
      <c r="Q76" s="77"/>
      <c r="R76" s="77"/>
      <c r="S76" s="77"/>
      <c r="T76" s="77"/>
      <c r="U76" s="77"/>
      <c r="V76" s="77"/>
      <c r="W76" s="77"/>
      <c r="X76" s="77"/>
      <c r="Y76" s="77"/>
      <c r="Z76" s="77"/>
      <c r="AA76" s="77"/>
      <c r="AB76" s="77"/>
    </row>
    <row r="77" spans="1:32" ht="20.25" customHeight="1">
      <c r="A77" s="201"/>
      <c r="B77" s="201"/>
      <c r="C77" s="77" t="s">
        <v>152</v>
      </c>
      <c r="D77" s="77"/>
      <c r="E77" s="74"/>
      <c r="F77" s="74"/>
      <c r="G77" s="74"/>
      <c r="H77" s="74"/>
      <c r="I77" s="74"/>
      <c r="J77" s="74"/>
      <c r="K77" s="74"/>
      <c r="L77" s="74"/>
      <c r="M77" s="74"/>
      <c r="N77" s="74"/>
      <c r="O77" s="74"/>
      <c r="P77" s="74"/>
      <c r="Q77" s="74"/>
      <c r="R77" s="74"/>
      <c r="S77" s="74"/>
      <c r="T77" s="74"/>
      <c r="U77" s="74"/>
      <c r="V77" s="74"/>
    </row>
  </sheetData>
  <mergeCells count="64">
    <mergeCell ref="A3:AF3"/>
    <mergeCell ref="S5:V5"/>
    <mergeCell ref="A7:C7"/>
    <mergeCell ref="D7:E7"/>
    <mergeCell ref="F7:G7"/>
    <mergeCell ref="H7:X7"/>
    <mergeCell ref="Y7:AB7"/>
    <mergeCell ref="AC7:AF7"/>
    <mergeCell ref="A49:AF49"/>
    <mergeCell ref="S51:V51"/>
    <mergeCell ref="D53:E53"/>
    <mergeCell ref="F53:G53"/>
    <mergeCell ref="H9:H10"/>
    <mergeCell ref="I9:I10"/>
    <mergeCell ref="J9:L10"/>
    <mergeCell ref="M9:M10"/>
    <mergeCell ref="N9:P10"/>
    <mergeCell ref="H11:H12"/>
    <mergeCell ref="I11:I12"/>
    <mergeCell ref="J11:L12"/>
    <mergeCell ref="M11:M12"/>
    <mergeCell ref="N11:P12"/>
    <mergeCell ref="H13:H14"/>
    <mergeCell ref="I13:I14"/>
    <mergeCell ref="J13:L14"/>
    <mergeCell ref="M13:M14"/>
    <mergeCell ref="N13:P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H57:H58"/>
    <mergeCell ref="I57:I58"/>
    <mergeCell ref="J57:L58"/>
    <mergeCell ref="M57:M58"/>
    <mergeCell ref="N57:P58"/>
    <mergeCell ref="H59:H60"/>
    <mergeCell ref="I59:I60"/>
    <mergeCell ref="J59:L60"/>
    <mergeCell ref="M59:M60"/>
    <mergeCell ref="N59:P60"/>
    <mergeCell ref="H62:H63"/>
    <mergeCell ref="I62:I63"/>
    <mergeCell ref="J62:L63"/>
    <mergeCell ref="M62:M63"/>
    <mergeCell ref="N62:P63"/>
    <mergeCell ref="H64:H65"/>
    <mergeCell ref="I64:I65"/>
    <mergeCell ref="J64:L65"/>
    <mergeCell ref="M64:M65"/>
    <mergeCell ref="N64:P65"/>
  </mergeCells>
  <phoneticPr fontId="7"/>
  <dataValidations count="1">
    <dataValidation type="list" allowBlank="1" showDropDown="0" showInputMessage="1" showErrorMessage="1" sqref="R38 P39:Q43 U38:U43 M39:M43 R21 P22:Q26 U21:U26 L20 I15:I47 Y8:Y9 AC8:AC9 M16:M19 L15 AC15:AC16 A18 I11 M8:M14 I8:I9 I13 A16 AA16 L30:L37 L44:L47 O44:O47 A33 M22:M29 Q27:Q29 Y27:Y30 AC27:AC30 O29 O35:O36 R35 L70:L75 L61 A59 I57 M54:M60 I54:I55 I59 M62:M65 L66 Q67:Q69 I61:I75 M67:M69 O74 A72">
      <formula1>"□,■"</formula1>
    </dataValidation>
  </dataValidations>
  <printOptions horizontalCentered="1"/>
  <pageMargins left="0.23622047244094491" right="0.23622047244094491" top="0.74803149606299213" bottom="0.74803149606299213" header="0.31496062992125984" footer="0.31496062992125984"/>
  <pageSetup paperSize="9" scale="45" fitToWidth="1" fitToHeight="1" orientation="portrait" usePrinterDefaults="1" r:id="rId1"/>
  <headerFooter alignWithMargins="0"/>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MK23"/>
  <sheetViews>
    <sheetView view="pageBreakPreview" zoomScaleSheetLayoutView="100" workbookViewId="0">
      <selection activeCell="A13" sqref="A13"/>
    </sheetView>
  </sheetViews>
  <sheetFormatPr defaultRowHeight="13.5"/>
  <cols>
    <col min="1" max="1" width="36.0078125" style="79" customWidth="1"/>
    <col min="2" max="2" width="17.16796875" style="79" customWidth="1"/>
    <col min="3" max="5" width="9.5" style="79" customWidth="1"/>
    <col min="6" max="15" width="4.15625" style="79" customWidth="1"/>
    <col min="16" max="1025" width="12.0078125" style="79" customWidth="1"/>
    <col min="1026" max="16384" width="9.33203125" style="389" customWidth="1"/>
  </cols>
  <sheetData>
    <row r="1" spans="1:15" ht="15.2" customHeight="1">
      <c r="A1" s="78" t="s">
        <v>265</v>
      </c>
    </row>
    <row r="2" spans="1:15" ht="15.2" customHeight="1">
      <c r="A2" s="76"/>
      <c r="B2" s="76"/>
      <c r="C2" s="76"/>
      <c r="D2" s="76"/>
      <c r="E2" s="76"/>
      <c r="F2" s="76"/>
      <c r="G2" s="403" t="s">
        <v>23</v>
      </c>
      <c r="H2" s="403"/>
      <c r="I2" s="403"/>
      <c r="J2" s="403"/>
      <c r="K2" s="403"/>
      <c r="L2" s="403"/>
      <c r="M2" s="403"/>
      <c r="N2" s="403"/>
      <c r="O2" s="403"/>
    </row>
    <row r="3" spans="1:15" ht="15.2" customHeight="1">
      <c r="A3" s="76" t="s">
        <v>372</v>
      </c>
      <c r="B3" s="76"/>
      <c r="C3" s="76"/>
      <c r="D3" s="76"/>
      <c r="E3" s="76"/>
      <c r="F3" s="76"/>
      <c r="G3" s="76"/>
      <c r="H3" s="76"/>
      <c r="I3" s="76"/>
      <c r="J3" s="76"/>
      <c r="K3" s="76"/>
      <c r="L3" s="76"/>
      <c r="M3" s="76"/>
      <c r="N3" s="76"/>
      <c r="O3" s="76"/>
    </row>
    <row r="4" spans="1:15" ht="22.5" customHeight="1">
      <c r="A4" s="76"/>
      <c r="B4" s="76"/>
      <c r="C4" s="192" t="s">
        <v>142</v>
      </c>
      <c r="D4" s="192"/>
      <c r="E4" s="192"/>
      <c r="F4" s="192"/>
      <c r="G4" s="192"/>
      <c r="H4" s="192"/>
      <c r="I4" s="192"/>
      <c r="J4" s="192"/>
      <c r="K4" s="192"/>
      <c r="L4" s="192"/>
      <c r="M4" s="192"/>
      <c r="N4" s="76"/>
      <c r="O4" s="76"/>
    </row>
    <row r="5" spans="1:15" ht="15.2" customHeight="1"/>
    <row r="6" spans="1:15" ht="15.2" customHeight="1">
      <c r="A6" s="192" t="s">
        <v>89</v>
      </c>
      <c r="B6" s="192"/>
      <c r="C6" s="192"/>
      <c r="D6" s="192"/>
      <c r="E6" s="192"/>
      <c r="F6" s="192"/>
      <c r="G6" s="192"/>
      <c r="H6" s="192"/>
      <c r="I6" s="192"/>
      <c r="J6" s="192"/>
      <c r="K6" s="192"/>
      <c r="L6" s="192"/>
      <c r="M6" s="192"/>
      <c r="N6" s="192"/>
      <c r="O6" s="192"/>
    </row>
    <row r="7" spans="1:15" ht="15.2" customHeight="1">
      <c r="A7" s="208"/>
      <c r="B7" s="208"/>
      <c r="C7" s="208"/>
      <c r="D7" s="208"/>
      <c r="E7" s="208"/>
      <c r="F7" s="208"/>
      <c r="G7" s="208"/>
      <c r="H7" s="208"/>
      <c r="I7" s="208"/>
      <c r="J7" s="208"/>
      <c r="K7" s="208"/>
      <c r="L7" s="208"/>
      <c r="M7" s="208"/>
      <c r="N7" s="208"/>
      <c r="O7" s="208"/>
    </row>
    <row r="8" spans="1:15" ht="8.25" customHeight="1"/>
    <row r="9" spans="1:15" ht="15.2" customHeight="1">
      <c r="A9" s="78" t="s">
        <v>78</v>
      </c>
    </row>
    <row r="10" spans="1:15" ht="15.2" customHeight="1"/>
    <row r="11" spans="1:15" ht="22.5" customHeight="1">
      <c r="D11" s="398" t="s">
        <v>96</v>
      </c>
      <c r="E11" s="398"/>
      <c r="F11" s="402" t="s">
        <v>55</v>
      </c>
      <c r="G11" s="404" t="s">
        <v>97</v>
      </c>
      <c r="H11" s="404"/>
      <c r="I11" s="404"/>
      <c r="J11" s="404"/>
      <c r="K11" s="404"/>
      <c r="L11" s="404"/>
      <c r="M11" s="404"/>
      <c r="N11" s="404"/>
      <c r="O11" s="405"/>
    </row>
    <row r="12" spans="1:15" ht="15.2" customHeight="1">
      <c r="D12" s="192"/>
      <c r="E12" s="192"/>
    </row>
    <row r="13" spans="1:15" ht="22.5" customHeight="1">
      <c r="A13" s="390" t="s">
        <v>111</v>
      </c>
      <c r="B13" s="397" t="s">
        <v>3</v>
      </c>
      <c r="C13" s="397" t="s">
        <v>113</v>
      </c>
      <c r="D13" s="397"/>
      <c r="E13" s="397"/>
      <c r="F13" s="397"/>
      <c r="G13" s="397"/>
      <c r="H13" s="397"/>
      <c r="I13" s="397"/>
      <c r="J13" s="397"/>
      <c r="K13" s="397"/>
      <c r="L13" s="397"/>
      <c r="M13" s="397"/>
      <c r="N13" s="397"/>
      <c r="O13" s="406"/>
    </row>
    <row r="14" spans="1:15" ht="15.2" customHeight="1">
      <c r="A14" s="391" t="s">
        <v>227</v>
      </c>
      <c r="B14" s="398" t="s">
        <v>34</v>
      </c>
      <c r="C14" s="398" t="s">
        <v>59</v>
      </c>
      <c r="D14" s="398"/>
      <c r="E14" s="398"/>
      <c r="F14" s="398"/>
      <c r="G14" s="398"/>
      <c r="H14" s="398"/>
      <c r="I14" s="398"/>
      <c r="J14" s="398"/>
      <c r="K14" s="398"/>
      <c r="L14" s="398"/>
      <c r="M14" s="398"/>
      <c r="N14" s="398"/>
      <c r="O14" s="407"/>
    </row>
    <row r="15" spans="1:15" ht="15.2" customHeight="1">
      <c r="A15" s="392"/>
      <c r="B15" s="399" t="s">
        <v>64</v>
      </c>
      <c r="C15" s="398"/>
      <c r="D15" s="398"/>
      <c r="E15" s="398"/>
      <c r="F15" s="398"/>
      <c r="G15" s="398"/>
      <c r="H15" s="398"/>
      <c r="I15" s="398"/>
      <c r="J15" s="398"/>
      <c r="K15" s="398"/>
      <c r="L15" s="398"/>
      <c r="M15" s="398"/>
      <c r="N15" s="398"/>
      <c r="O15" s="407"/>
    </row>
    <row r="16" spans="1:15" ht="15.2" customHeight="1">
      <c r="A16" s="393"/>
      <c r="B16" s="399" t="s">
        <v>64</v>
      </c>
      <c r="C16" s="398"/>
      <c r="D16" s="398"/>
      <c r="E16" s="398"/>
      <c r="F16" s="398"/>
      <c r="G16" s="398"/>
      <c r="H16" s="398"/>
      <c r="I16" s="398"/>
      <c r="J16" s="398"/>
      <c r="K16" s="398"/>
      <c r="L16" s="398"/>
      <c r="M16" s="398"/>
      <c r="N16" s="398"/>
      <c r="O16" s="407"/>
    </row>
    <row r="17" spans="1:15" ht="15.2" customHeight="1">
      <c r="A17" s="394" t="s">
        <v>375</v>
      </c>
      <c r="B17" s="399" t="s">
        <v>64</v>
      </c>
      <c r="C17" s="398"/>
      <c r="D17" s="398"/>
      <c r="E17" s="398"/>
      <c r="F17" s="398"/>
      <c r="G17" s="398"/>
      <c r="H17" s="398"/>
      <c r="I17" s="398"/>
      <c r="J17" s="398"/>
      <c r="K17" s="398"/>
      <c r="L17" s="398"/>
      <c r="M17" s="398"/>
      <c r="N17" s="398"/>
      <c r="O17" s="407"/>
    </row>
    <row r="18" spans="1:15" ht="15.2" customHeight="1">
      <c r="A18" s="392"/>
      <c r="B18" s="399" t="s">
        <v>64</v>
      </c>
      <c r="C18" s="398"/>
      <c r="D18" s="398"/>
      <c r="E18" s="398"/>
      <c r="F18" s="398"/>
      <c r="G18" s="398"/>
      <c r="H18" s="398"/>
      <c r="I18" s="398"/>
      <c r="J18" s="398"/>
      <c r="K18" s="398"/>
      <c r="L18" s="398"/>
      <c r="M18" s="398"/>
      <c r="N18" s="398"/>
      <c r="O18" s="407"/>
    </row>
    <row r="19" spans="1:15" ht="15.2" customHeight="1">
      <c r="A19" s="395"/>
      <c r="B19" s="400" t="s">
        <v>64</v>
      </c>
      <c r="C19" s="401"/>
      <c r="D19" s="401"/>
      <c r="E19" s="401"/>
      <c r="F19" s="401"/>
      <c r="G19" s="401"/>
      <c r="H19" s="401"/>
      <c r="I19" s="401"/>
      <c r="J19" s="401"/>
      <c r="K19" s="401"/>
      <c r="L19" s="401"/>
      <c r="M19" s="401"/>
      <c r="N19" s="401"/>
      <c r="O19" s="408"/>
    </row>
    <row r="20" spans="1:15" s="79" customFormat="1" ht="15.2" customHeight="1">
      <c r="A20" s="79"/>
      <c r="B20" s="79"/>
      <c r="C20" s="79"/>
      <c r="D20" s="79"/>
      <c r="E20" s="79"/>
      <c r="F20" s="79"/>
      <c r="G20" s="79"/>
      <c r="H20" s="79"/>
      <c r="I20" s="79"/>
      <c r="J20" s="79"/>
      <c r="K20" s="79"/>
      <c r="L20" s="79"/>
      <c r="M20" s="79"/>
      <c r="N20" s="79"/>
      <c r="O20" s="79"/>
    </row>
    <row r="21" spans="1:15" s="79" customFormat="1" ht="15.2" customHeight="1">
      <c r="A21" s="396" t="s">
        <v>126</v>
      </c>
      <c r="B21" s="396"/>
      <c r="C21" s="396"/>
      <c r="D21" s="396"/>
      <c r="E21" s="396"/>
      <c r="F21" s="396"/>
      <c r="G21" s="396"/>
      <c r="H21" s="396"/>
      <c r="I21" s="396"/>
      <c r="J21" s="396"/>
      <c r="K21" s="396"/>
      <c r="L21" s="396"/>
      <c r="M21" s="396"/>
      <c r="N21" s="396"/>
      <c r="O21" s="396"/>
    </row>
    <row r="22" spans="1:15" s="79" customFormat="1" ht="15.2" customHeight="1">
      <c r="A22" s="79"/>
      <c r="B22" s="79"/>
      <c r="C22" s="79"/>
      <c r="D22" s="79"/>
      <c r="E22" s="79"/>
      <c r="F22" s="79"/>
      <c r="G22" s="79"/>
      <c r="H22" s="79"/>
      <c r="I22" s="79"/>
      <c r="J22" s="79"/>
      <c r="K22" s="79"/>
      <c r="L22" s="79"/>
      <c r="M22" s="79"/>
      <c r="N22" s="79"/>
      <c r="O22" s="79"/>
    </row>
    <row r="23" spans="1:15" ht="15.2" customHeight="1">
      <c r="A23" s="78" t="s">
        <v>39</v>
      </c>
      <c r="B23" s="192" t="s">
        <v>128</v>
      </c>
      <c r="C23" s="192"/>
      <c r="D23" s="192"/>
      <c r="E23" s="192"/>
    </row>
  </sheetData>
  <mergeCells count="16">
    <mergeCell ref="G2:O2"/>
    <mergeCell ref="C4:E4"/>
    <mergeCell ref="F4:M4"/>
    <mergeCell ref="A6:O6"/>
    <mergeCell ref="A7:O7"/>
    <mergeCell ref="D11:E11"/>
    <mergeCell ref="D12:E12"/>
    <mergeCell ref="C13:O13"/>
    <mergeCell ref="C14:O14"/>
    <mergeCell ref="C15:O15"/>
    <mergeCell ref="C16:O16"/>
    <mergeCell ref="C17:O17"/>
    <mergeCell ref="C18:O18"/>
    <mergeCell ref="C19:O19"/>
    <mergeCell ref="A21:O21"/>
    <mergeCell ref="B23:E23"/>
  </mergeCells>
  <phoneticPr fontId="7" type="Hiragana"/>
  <printOptions horizontalCentered="1"/>
  <pageMargins left="0.39374999999999999" right="0.39374999999999999" top="0.59097222222222201" bottom="0.39374999999999999" header="0.27569444444444402" footer="0.51180555555555496"/>
  <pageSetup paperSize="9" scale="91" firstPageNumber="0" fitToWidth="1" fitToHeight="1" orientation="portrait" usePrinterDefaults="1" useFirstPageNumber="1" horizontalDpi="300" verticalDpi="300"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XEZ40"/>
  <sheetViews>
    <sheetView view="pageBreakPreview" zoomScaleSheetLayoutView="100" workbookViewId="0">
      <selection sqref="A1:G1"/>
    </sheetView>
  </sheetViews>
  <sheetFormatPr defaultColWidth="12" defaultRowHeight="13.5"/>
  <cols>
    <col min="1" max="5" width="4.83203125" style="283" customWidth="1"/>
    <col min="6" max="25" width="4.5" style="283" customWidth="1"/>
    <col min="26" max="252" width="12.00390625" style="283" bestFit="1" customWidth="1"/>
    <col min="253" max="16380" width="12" style="389"/>
    <col min="16381" max="16384" width="12" style="283"/>
  </cols>
  <sheetData>
    <row r="1" spans="1:25">
      <c r="A1" s="77" t="s">
        <v>513</v>
      </c>
      <c r="U1" s="80"/>
    </row>
    <row r="2" spans="1:25" ht="36.75" customHeight="1">
      <c r="B2" s="409" t="s">
        <v>102</v>
      </c>
      <c r="C2" s="409"/>
      <c r="D2" s="409"/>
      <c r="E2" s="409"/>
      <c r="F2" s="409"/>
      <c r="G2" s="409"/>
      <c r="H2" s="409"/>
      <c r="I2" s="409"/>
      <c r="J2" s="409"/>
      <c r="K2" s="409"/>
      <c r="L2" s="409"/>
      <c r="M2" s="409"/>
      <c r="N2" s="409"/>
      <c r="O2" s="409"/>
      <c r="P2" s="409"/>
      <c r="Q2" s="409"/>
      <c r="R2" s="409"/>
      <c r="S2" s="409"/>
      <c r="T2" s="409"/>
      <c r="U2" s="409"/>
      <c r="V2" s="409"/>
      <c r="W2" s="409"/>
    </row>
    <row r="3" spans="1:25">
      <c r="U3" s="80"/>
    </row>
    <row r="4" spans="1:25" ht="23.25" customHeight="1">
      <c r="A4" s="170" t="s">
        <v>83</v>
      </c>
      <c r="B4" s="174"/>
      <c r="C4" s="174"/>
      <c r="D4" s="174"/>
      <c r="E4" s="410"/>
      <c r="F4" s="410"/>
      <c r="G4" s="410"/>
      <c r="H4" s="410"/>
      <c r="I4" s="410"/>
      <c r="J4" s="77"/>
      <c r="K4" s="170" t="s">
        <v>38</v>
      </c>
      <c r="L4" s="174"/>
      <c r="M4" s="174"/>
      <c r="N4" s="418"/>
      <c r="O4" s="410"/>
      <c r="P4" s="410"/>
      <c r="Q4" s="410"/>
      <c r="R4" s="410"/>
      <c r="S4" s="410"/>
      <c r="T4" s="410"/>
      <c r="U4" s="410"/>
      <c r="V4" s="410"/>
      <c r="W4" s="410"/>
      <c r="X4" s="410"/>
    </row>
    <row r="7" spans="1:25" ht="22.5" customHeight="1">
      <c r="A7" s="409" t="s">
        <v>98</v>
      </c>
      <c r="B7" s="409"/>
      <c r="C7" s="409"/>
      <c r="D7" s="409"/>
      <c r="E7" s="409"/>
      <c r="F7" s="409"/>
      <c r="G7" s="409"/>
      <c r="H7" s="409"/>
      <c r="I7" s="409"/>
      <c r="J7" s="409"/>
      <c r="K7" s="409"/>
      <c r="L7" s="409"/>
      <c r="M7" s="409"/>
      <c r="N7" s="409"/>
      <c r="O7" s="409"/>
      <c r="P7" s="409"/>
      <c r="Q7" s="409"/>
      <c r="R7" s="409"/>
      <c r="S7" s="409"/>
      <c r="T7" s="409"/>
      <c r="U7" s="409"/>
      <c r="V7" s="409"/>
      <c r="W7" s="409"/>
      <c r="X7" s="409"/>
      <c r="Y7" s="409"/>
    </row>
    <row r="8" spans="1:25" ht="8.25" customHeight="1"/>
    <row r="9" spans="1:25">
      <c r="A9" s="283" t="s">
        <v>349</v>
      </c>
    </row>
    <row r="10" spans="1:25" ht="7.5" customHeight="1"/>
    <row r="11" spans="1:25" ht="18" customHeight="1">
      <c r="B11" s="410" t="s">
        <v>377</v>
      </c>
      <c r="C11" s="410"/>
      <c r="D11" s="410"/>
      <c r="E11" s="410"/>
      <c r="F11" s="410"/>
      <c r="G11" s="410"/>
      <c r="H11" s="410"/>
      <c r="I11" s="410"/>
      <c r="J11" s="410"/>
      <c r="K11" s="410" t="s">
        <v>381</v>
      </c>
      <c r="L11" s="410"/>
      <c r="M11" s="410"/>
      <c r="N11" s="410"/>
      <c r="O11" s="158" t="s">
        <v>382</v>
      </c>
      <c r="P11" s="161"/>
      <c r="Q11" s="161"/>
      <c r="R11" s="161"/>
      <c r="S11" s="161"/>
      <c r="T11" s="161"/>
      <c r="U11" s="175"/>
    </row>
    <row r="12" spans="1:25" ht="18" customHeight="1">
      <c r="B12" s="411" t="s">
        <v>378</v>
      </c>
      <c r="C12" s="411"/>
      <c r="D12" s="411"/>
      <c r="E12" s="411"/>
      <c r="F12" s="411"/>
      <c r="G12" s="411"/>
      <c r="H12" s="411"/>
      <c r="I12" s="411"/>
      <c r="J12" s="411"/>
      <c r="K12" s="410"/>
      <c r="L12" s="410"/>
      <c r="M12" s="410"/>
      <c r="N12" s="410"/>
      <c r="O12" s="158"/>
      <c r="P12" s="161"/>
      <c r="Q12" s="161"/>
      <c r="R12" s="161"/>
      <c r="S12" s="161"/>
      <c r="T12" s="161"/>
      <c r="U12" s="175"/>
    </row>
    <row r="14" spans="1:25" ht="13.5" customHeight="1">
      <c r="B14" s="92" t="s">
        <v>380</v>
      </c>
      <c r="C14" s="108"/>
      <c r="D14" s="108"/>
      <c r="E14" s="108"/>
      <c r="F14" s="108"/>
      <c r="G14" s="108"/>
      <c r="H14" s="108"/>
      <c r="I14" s="108"/>
      <c r="J14" s="108"/>
      <c r="K14" s="108"/>
      <c r="L14" s="108"/>
      <c r="M14" s="108"/>
      <c r="N14" s="108"/>
      <c r="O14" s="108"/>
      <c r="P14" s="108"/>
      <c r="Q14" s="410" t="s">
        <v>384</v>
      </c>
      <c r="R14" s="410"/>
      <c r="S14" s="410"/>
      <c r="T14" s="410"/>
      <c r="U14" s="410"/>
    </row>
    <row r="15" spans="1:25">
      <c r="B15" s="93"/>
      <c r="C15" s="109"/>
      <c r="D15" s="109"/>
      <c r="E15" s="109"/>
      <c r="F15" s="109"/>
      <c r="G15" s="109"/>
      <c r="H15" s="109"/>
      <c r="I15" s="109"/>
      <c r="J15" s="109"/>
      <c r="K15" s="109"/>
      <c r="L15" s="109"/>
      <c r="M15" s="109"/>
      <c r="N15" s="109"/>
      <c r="O15" s="109"/>
      <c r="P15" s="109"/>
      <c r="Q15" s="410"/>
      <c r="R15" s="410"/>
      <c r="S15" s="410"/>
      <c r="T15" s="410"/>
      <c r="U15" s="410"/>
    </row>
    <row r="16" spans="1:25">
      <c r="B16" s="94"/>
      <c r="C16" s="110"/>
      <c r="D16" s="110"/>
      <c r="E16" s="110"/>
      <c r="F16" s="110"/>
      <c r="G16" s="110"/>
      <c r="H16" s="110"/>
      <c r="I16" s="110"/>
      <c r="J16" s="110"/>
      <c r="K16" s="110"/>
      <c r="L16" s="110"/>
      <c r="M16" s="110"/>
      <c r="N16" s="110"/>
      <c r="O16" s="110"/>
      <c r="P16" s="110"/>
      <c r="Q16" s="410"/>
      <c r="R16" s="410"/>
      <c r="S16" s="410"/>
      <c r="T16" s="410"/>
      <c r="U16" s="410"/>
    </row>
    <row r="17" spans="1:25">
      <c r="B17" s="109"/>
      <c r="C17" s="109"/>
      <c r="D17" s="109"/>
      <c r="E17" s="109"/>
      <c r="F17" s="109"/>
      <c r="G17" s="109"/>
      <c r="H17" s="109"/>
      <c r="I17" s="109"/>
      <c r="J17" s="109"/>
      <c r="K17" s="109"/>
      <c r="L17" s="109"/>
      <c r="M17" s="109"/>
      <c r="N17" s="109"/>
      <c r="O17" s="109"/>
      <c r="P17" s="109"/>
      <c r="Q17" s="192"/>
      <c r="R17" s="192"/>
      <c r="S17" s="192"/>
      <c r="T17" s="192"/>
      <c r="U17" s="192"/>
    </row>
    <row r="18" spans="1:25">
      <c r="A18" s="409" t="s">
        <v>95</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row>
    <row r="20" spans="1:25">
      <c r="A20" s="283" t="s">
        <v>386</v>
      </c>
    </row>
    <row r="21" spans="1:25" ht="30.75" customHeight="1">
      <c r="B21" s="170" t="s">
        <v>195</v>
      </c>
      <c r="C21" s="174"/>
      <c r="D21" s="174"/>
      <c r="E21" s="418"/>
      <c r="F21" s="419" t="s">
        <v>391</v>
      </c>
      <c r="G21" s="419"/>
      <c r="H21" s="419"/>
      <c r="I21" s="419"/>
      <c r="J21" s="170" t="s">
        <v>267</v>
      </c>
      <c r="K21" s="174"/>
      <c r="L21" s="174"/>
      <c r="M21" s="418"/>
      <c r="N21" s="170" t="s">
        <v>385</v>
      </c>
      <c r="O21" s="174"/>
      <c r="P21" s="174"/>
      <c r="Q21" s="418"/>
      <c r="R21" s="170" t="s">
        <v>392</v>
      </c>
      <c r="S21" s="174"/>
      <c r="T21" s="174"/>
      <c r="U21" s="418"/>
      <c r="V21" s="170" t="s">
        <v>393</v>
      </c>
      <c r="W21" s="174"/>
      <c r="X21" s="174"/>
      <c r="Y21" s="418"/>
    </row>
    <row r="22" spans="1:25" ht="28.5" customHeight="1">
      <c r="B22" s="412" t="s">
        <v>338</v>
      </c>
      <c r="C22" s="416"/>
      <c r="D22" s="416"/>
      <c r="E22" s="416"/>
      <c r="F22" s="410"/>
      <c r="G22" s="410"/>
      <c r="H22" s="410"/>
      <c r="I22" s="410"/>
      <c r="J22" s="158"/>
      <c r="K22" s="161"/>
      <c r="L22" s="161"/>
      <c r="M22" s="175"/>
      <c r="N22" s="158"/>
      <c r="O22" s="161"/>
      <c r="P22" s="161"/>
      <c r="Q22" s="175"/>
      <c r="R22" s="158"/>
      <c r="S22" s="161"/>
      <c r="T22" s="161"/>
      <c r="U22" s="175"/>
      <c r="V22" s="158"/>
      <c r="W22" s="161"/>
      <c r="X22" s="161"/>
      <c r="Y22" s="175"/>
    </row>
    <row r="23" spans="1:25">
      <c r="B23" s="289" t="s">
        <v>389</v>
      </c>
    </row>
    <row r="24" spans="1:25">
      <c r="A24" s="192"/>
      <c r="B24" s="192"/>
      <c r="C24" s="192"/>
      <c r="D24" s="192"/>
      <c r="E24" s="192"/>
      <c r="F24" s="192"/>
      <c r="G24" s="192"/>
      <c r="H24" s="192"/>
      <c r="I24" s="192"/>
      <c r="J24" s="192"/>
      <c r="K24" s="192"/>
      <c r="M24" s="192"/>
      <c r="N24" s="192"/>
      <c r="O24" s="192"/>
      <c r="P24" s="192"/>
      <c r="Q24" s="192"/>
      <c r="R24" s="192"/>
      <c r="S24" s="192"/>
      <c r="T24" s="192"/>
      <c r="U24" s="192"/>
      <c r="V24" s="192"/>
      <c r="W24" s="192"/>
      <c r="X24" s="192"/>
      <c r="Y24" s="192"/>
    </row>
    <row r="25" spans="1:25" ht="20.25" customHeight="1">
      <c r="A25" s="409" t="s">
        <v>396</v>
      </c>
      <c r="B25" s="409"/>
      <c r="C25" s="409"/>
      <c r="D25" s="409"/>
      <c r="E25" s="409"/>
      <c r="F25" s="409"/>
      <c r="G25" s="409"/>
      <c r="H25" s="409"/>
      <c r="I25" s="409"/>
      <c r="J25" s="409"/>
      <c r="K25" s="409"/>
      <c r="L25" s="409"/>
      <c r="M25" s="409"/>
      <c r="N25" s="409"/>
      <c r="O25" s="409"/>
      <c r="P25" s="409"/>
      <c r="Q25" s="409"/>
      <c r="R25" s="409"/>
      <c r="S25" s="409"/>
      <c r="T25" s="409"/>
      <c r="U25" s="409"/>
      <c r="V25" s="409"/>
      <c r="W25" s="409"/>
      <c r="X25" s="409"/>
      <c r="Y25" s="409"/>
    </row>
    <row r="26" spans="1:25">
      <c r="A26" s="283" t="s">
        <v>69</v>
      </c>
    </row>
    <row r="27" spans="1:25" ht="35.25" customHeight="1">
      <c r="B27" s="170" t="s">
        <v>195</v>
      </c>
      <c r="C27" s="174"/>
      <c r="D27" s="174"/>
      <c r="E27" s="418"/>
      <c r="F27" s="420" t="s">
        <v>5</v>
      </c>
      <c r="G27" s="419"/>
      <c r="H27" s="419"/>
      <c r="I27" s="419"/>
      <c r="J27" s="170" t="s">
        <v>267</v>
      </c>
      <c r="K27" s="174"/>
      <c r="L27" s="174"/>
      <c r="M27" s="418"/>
      <c r="N27" s="170" t="s">
        <v>385</v>
      </c>
      <c r="O27" s="174"/>
      <c r="P27" s="174"/>
      <c r="Q27" s="418"/>
      <c r="R27" s="170" t="s">
        <v>392</v>
      </c>
      <c r="S27" s="174"/>
      <c r="T27" s="174"/>
      <c r="U27" s="418"/>
      <c r="V27" s="170" t="s">
        <v>393</v>
      </c>
      <c r="W27" s="174"/>
      <c r="X27" s="174"/>
      <c r="Y27" s="418"/>
    </row>
    <row r="28" spans="1:25" ht="30.75" customHeight="1">
      <c r="B28" s="412" t="s">
        <v>338</v>
      </c>
      <c r="C28" s="416"/>
      <c r="D28" s="416"/>
      <c r="E28" s="416"/>
      <c r="F28" s="410"/>
      <c r="G28" s="410"/>
      <c r="H28" s="410"/>
      <c r="I28" s="410"/>
      <c r="J28" s="158"/>
      <c r="K28" s="161"/>
      <c r="L28" s="161"/>
      <c r="M28" s="175"/>
      <c r="N28" s="158"/>
      <c r="O28" s="161"/>
      <c r="P28" s="161"/>
      <c r="Q28" s="175"/>
      <c r="R28" s="158"/>
      <c r="S28" s="161"/>
      <c r="T28" s="161"/>
      <c r="U28" s="175"/>
      <c r="V28" s="158"/>
      <c r="W28" s="161"/>
      <c r="X28" s="161"/>
      <c r="Y28" s="175"/>
    </row>
    <row r="29" spans="1:25">
      <c r="B29" s="413" t="s">
        <v>390</v>
      </c>
      <c r="C29" s="417"/>
      <c r="D29" s="417"/>
      <c r="E29" s="417"/>
      <c r="F29" s="417"/>
      <c r="G29" s="417"/>
      <c r="H29" s="417"/>
      <c r="I29" s="417"/>
      <c r="J29" s="417"/>
      <c r="K29" s="417"/>
      <c r="L29" s="417"/>
      <c r="M29" s="417"/>
      <c r="N29" s="417"/>
      <c r="O29" s="417"/>
      <c r="P29" s="417"/>
      <c r="Q29" s="417"/>
      <c r="R29" s="417"/>
      <c r="S29" s="417"/>
      <c r="T29" s="417"/>
      <c r="U29" s="417"/>
      <c r="V29" s="421"/>
      <c r="W29" s="421"/>
      <c r="X29" s="421"/>
      <c r="Y29" s="421"/>
    </row>
    <row r="31" spans="1:25">
      <c r="A31" s="409" t="s">
        <v>164</v>
      </c>
      <c r="B31" s="409"/>
      <c r="C31" s="409"/>
      <c r="D31" s="409"/>
      <c r="E31" s="409"/>
      <c r="F31" s="409"/>
      <c r="G31" s="409"/>
      <c r="H31" s="409"/>
      <c r="I31" s="409"/>
      <c r="J31" s="409"/>
      <c r="K31" s="409"/>
      <c r="L31" s="409"/>
      <c r="M31" s="409"/>
      <c r="N31" s="409"/>
      <c r="O31" s="409"/>
      <c r="P31" s="409"/>
      <c r="Q31" s="409"/>
      <c r="R31" s="409"/>
      <c r="S31" s="409"/>
      <c r="T31" s="409"/>
      <c r="U31" s="409"/>
      <c r="V31" s="409"/>
      <c r="W31" s="409"/>
      <c r="X31" s="409"/>
      <c r="Y31" s="409"/>
    </row>
    <row r="33" spans="1:24">
      <c r="A33" s="283" t="s">
        <v>604</v>
      </c>
    </row>
    <row r="35" spans="1:24" ht="21" customHeight="1">
      <c r="B35" s="158" t="s">
        <v>312</v>
      </c>
      <c r="C35" s="161"/>
      <c r="D35" s="161"/>
      <c r="E35" s="161"/>
      <c r="F35" s="161"/>
      <c r="G35" s="161"/>
      <c r="H35" s="161"/>
      <c r="I35" s="161"/>
      <c r="J35" s="161"/>
      <c r="K35" s="161"/>
      <c r="L35" s="161"/>
      <c r="M35" s="161"/>
      <c r="N35" s="175"/>
      <c r="O35" s="158"/>
      <c r="P35" s="161"/>
      <c r="Q35" s="161"/>
      <c r="R35" s="161"/>
      <c r="S35" s="161"/>
      <c r="T35" s="161"/>
      <c r="U35" s="161"/>
      <c r="V35" s="161"/>
      <c r="W35" s="161"/>
      <c r="X35" s="175"/>
    </row>
    <row r="37" spans="1:24" ht="51.75" customHeight="1">
      <c r="B37" s="414" t="s">
        <v>605</v>
      </c>
      <c r="C37" s="414"/>
      <c r="D37" s="414"/>
      <c r="E37" s="414"/>
      <c r="F37" s="414"/>
      <c r="G37" s="414"/>
      <c r="H37" s="414"/>
      <c r="I37" s="414"/>
      <c r="J37" s="414"/>
      <c r="K37" s="414"/>
      <c r="L37" s="414"/>
      <c r="M37" s="414"/>
      <c r="N37" s="414"/>
      <c r="O37" s="414"/>
      <c r="P37" s="414"/>
      <c r="Q37" s="414"/>
      <c r="R37" s="414"/>
      <c r="S37" s="414"/>
      <c r="T37" s="414"/>
      <c r="U37" s="410" t="s">
        <v>592</v>
      </c>
      <c r="V37" s="410"/>
      <c r="W37" s="410"/>
      <c r="X37" s="410"/>
    </row>
    <row r="38" spans="1:24" ht="51.75" customHeight="1">
      <c r="B38" s="415" t="s">
        <v>606</v>
      </c>
      <c r="C38" s="415"/>
      <c r="D38" s="415"/>
      <c r="E38" s="415"/>
      <c r="F38" s="415"/>
      <c r="G38" s="415"/>
      <c r="H38" s="415"/>
      <c r="I38" s="415"/>
      <c r="J38" s="415"/>
      <c r="K38" s="415"/>
      <c r="L38" s="415"/>
      <c r="M38" s="415"/>
      <c r="N38" s="415"/>
      <c r="O38" s="415"/>
      <c r="P38" s="415"/>
      <c r="Q38" s="415"/>
      <c r="R38" s="415"/>
      <c r="S38" s="415"/>
      <c r="T38" s="415"/>
      <c r="U38" s="410" t="s">
        <v>592</v>
      </c>
      <c r="V38" s="410"/>
      <c r="W38" s="410"/>
      <c r="X38" s="410"/>
    </row>
    <row r="39" spans="1:24" ht="51.75" customHeight="1">
      <c r="B39" s="414" t="s">
        <v>607</v>
      </c>
      <c r="C39" s="414"/>
      <c r="D39" s="414"/>
      <c r="E39" s="414"/>
      <c r="F39" s="414"/>
      <c r="G39" s="414"/>
      <c r="H39" s="414"/>
      <c r="I39" s="414"/>
      <c r="J39" s="414"/>
      <c r="K39" s="414"/>
      <c r="L39" s="414"/>
      <c r="M39" s="414"/>
      <c r="N39" s="414"/>
      <c r="O39" s="414"/>
      <c r="P39" s="414"/>
      <c r="Q39" s="414"/>
      <c r="R39" s="414"/>
      <c r="S39" s="414"/>
      <c r="T39" s="414"/>
      <c r="U39" s="410" t="s">
        <v>592</v>
      </c>
      <c r="V39" s="410"/>
      <c r="W39" s="410"/>
      <c r="X39" s="410"/>
    </row>
    <row r="40" spans="1:24" ht="51.75" customHeight="1">
      <c r="B40" s="414" t="s">
        <v>608</v>
      </c>
      <c r="C40" s="414"/>
      <c r="D40" s="414"/>
      <c r="E40" s="414"/>
      <c r="F40" s="414"/>
      <c r="G40" s="414"/>
      <c r="H40" s="414"/>
      <c r="I40" s="414"/>
      <c r="J40" s="414"/>
      <c r="K40" s="414"/>
      <c r="L40" s="414"/>
      <c r="M40" s="414"/>
      <c r="N40" s="414"/>
      <c r="O40" s="414"/>
      <c r="P40" s="414"/>
      <c r="Q40" s="414"/>
      <c r="R40" s="414"/>
      <c r="S40" s="414"/>
      <c r="T40" s="414"/>
      <c r="U40" s="410" t="s">
        <v>592</v>
      </c>
      <c r="V40" s="410"/>
      <c r="W40" s="410"/>
      <c r="X40" s="410"/>
    </row>
  </sheetData>
  <mergeCells count="52">
    <mergeCell ref="B2:W2"/>
    <mergeCell ref="A4:D4"/>
    <mergeCell ref="E4:I4"/>
    <mergeCell ref="K4:N4"/>
    <mergeCell ref="O4:X4"/>
    <mergeCell ref="A7:Y7"/>
    <mergeCell ref="B11:J11"/>
    <mergeCell ref="K11:N11"/>
    <mergeCell ref="O11:U11"/>
    <mergeCell ref="B12:J12"/>
    <mergeCell ref="K12:N12"/>
    <mergeCell ref="O12:U12"/>
    <mergeCell ref="A18:Y18"/>
    <mergeCell ref="B21:E21"/>
    <mergeCell ref="F21:I21"/>
    <mergeCell ref="J21:M21"/>
    <mergeCell ref="N21:Q21"/>
    <mergeCell ref="R21:U21"/>
    <mergeCell ref="V21:Y21"/>
    <mergeCell ref="B22:E22"/>
    <mergeCell ref="F22:I22"/>
    <mergeCell ref="J22:M22"/>
    <mergeCell ref="N22:Q22"/>
    <mergeCell ref="R22:U22"/>
    <mergeCell ref="V22:Y22"/>
    <mergeCell ref="A25:Y25"/>
    <mergeCell ref="B27:E27"/>
    <mergeCell ref="F27:I27"/>
    <mergeCell ref="J27:M27"/>
    <mergeCell ref="N27:Q27"/>
    <mergeCell ref="R27:U27"/>
    <mergeCell ref="V27:Y27"/>
    <mergeCell ref="B28:E28"/>
    <mergeCell ref="F28:I28"/>
    <mergeCell ref="J28:M28"/>
    <mergeCell ref="N28:Q28"/>
    <mergeCell ref="R28:U28"/>
    <mergeCell ref="V28:Y28"/>
    <mergeCell ref="B29:Y29"/>
    <mergeCell ref="A31:Y31"/>
    <mergeCell ref="B35:N35"/>
    <mergeCell ref="O35:X35"/>
    <mergeCell ref="B37:T37"/>
    <mergeCell ref="U37:X37"/>
    <mergeCell ref="B38:T38"/>
    <mergeCell ref="U38:X38"/>
    <mergeCell ref="B39:T39"/>
    <mergeCell ref="U39:X39"/>
    <mergeCell ref="B40:T40"/>
    <mergeCell ref="U40:X40"/>
    <mergeCell ref="B14:P16"/>
    <mergeCell ref="Q14:U16"/>
  </mergeCells>
  <phoneticPr fontId="7" type="Hiragana"/>
  <printOptions horizontalCentered="1" verticalCentered="1"/>
  <pageMargins left="0.70866141732283461" right="0.70866141732283461" top="0.74803149606299213" bottom="0.74803149606299213" header="0.31496062992125984" footer="0.31496062992125984"/>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AE58"/>
  <sheetViews>
    <sheetView view="pageBreakPreview" zoomScaleSheetLayoutView="100" workbookViewId="0">
      <selection sqref="A1:G1"/>
    </sheetView>
  </sheetViews>
  <sheetFormatPr defaultColWidth="3.5" defaultRowHeight="13.5"/>
  <cols>
    <col min="1" max="1" width="1.25" style="74" customWidth="1"/>
    <col min="2" max="2" width="4.1640625" style="201" customWidth="1"/>
    <col min="3" max="20" width="4.1640625" style="74" customWidth="1"/>
    <col min="21" max="21" width="6" style="74" customWidth="1"/>
    <col min="22" max="29" width="4.1640625" style="74" customWidth="1"/>
    <col min="30" max="30" width="3.83203125" style="74" customWidth="1"/>
    <col min="31" max="31" width="1.25" style="74" customWidth="1"/>
    <col min="32" max="16384" width="3.5" style="74"/>
  </cols>
  <sheetData>
    <row r="1" spans="2:30" s="78" customFormat="1">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row>
    <row r="2" spans="2:30" s="78" customFormat="1">
      <c r="B2" s="78" t="s">
        <v>187</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row>
    <row r="3" spans="2:30" s="78" customFormat="1">
      <c r="B3" s="78"/>
      <c r="C3" s="78"/>
      <c r="D3" s="78"/>
      <c r="E3" s="78"/>
      <c r="F3" s="78"/>
      <c r="G3" s="78"/>
      <c r="H3" s="78"/>
      <c r="I3" s="78"/>
      <c r="J3" s="78"/>
      <c r="K3" s="78"/>
      <c r="L3" s="78"/>
      <c r="M3" s="78"/>
      <c r="N3" s="78"/>
      <c r="O3" s="78"/>
      <c r="P3" s="78"/>
      <c r="Q3" s="78"/>
      <c r="R3" s="78"/>
      <c r="S3" s="78"/>
      <c r="T3" s="78"/>
      <c r="U3" s="80" t="s">
        <v>52</v>
      </c>
      <c r="V3" s="79"/>
      <c r="W3" s="79"/>
      <c r="X3" s="80" t="s">
        <v>2</v>
      </c>
      <c r="Y3" s="79"/>
      <c r="Z3" s="79"/>
      <c r="AA3" s="80" t="s">
        <v>202</v>
      </c>
      <c r="AB3" s="79"/>
      <c r="AC3" s="79"/>
      <c r="AD3" s="80" t="s">
        <v>215</v>
      </c>
    </row>
    <row r="4" spans="2:30" s="78" customFormat="1">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80"/>
    </row>
    <row r="5" spans="2:30" s="78" customFormat="1">
      <c r="B5" s="79" t="s">
        <v>129</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row>
    <row r="6" spans="2:30" s="78" customFormat="1" ht="28.5" customHeight="1">
      <c r="B6" s="422" t="s">
        <v>146</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row>
    <row r="7" spans="2:30" s="78" customFormat="1">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row>
    <row r="8" spans="2:30" s="78" customFormat="1" ht="23.25" customHeight="1">
      <c r="B8" s="411" t="s">
        <v>115</v>
      </c>
      <c r="C8" s="411"/>
      <c r="D8" s="411"/>
      <c r="E8" s="411"/>
      <c r="F8" s="423"/>
      <c r="G8" s="440"/>
      <c r="H8" s="441"/>
      <c r="I8" s="441"/>
      <c r="J8" s="441"/>
      <c r="K8" s="441"/>
      <c r="L8" s="441"/>
      <c r="M8" s="441"/>
      <c r="N8" s="441"/>
      <c r="O8" s="441"/>
      <c r="P8" s="441"/>
      <c r="Q8" s="441"/>
      <c r="R8" s="441"/>
      <c r="S8" s="441"/>
      <c r="T8" s="441"/>
      <c r="U8" s="441"/>
      <c r="V8" s="441"/>
      <c r="W8" s="441"/>
      <c r="X8" s="441"/>
      <c r="Y8" s="441"/>
      <c r="Z8" s="441"/>
      <c r="AA8" s="441"/>
      <c r="AB8" s="441"/>
      <c r="AC8" s="441"/>
      <c r="AD8" s="462"/>
    </row>
    <row r="9" spans="2:30" ht="23.25" customHeight="1">
      <c r="B9" s="423" t="s">
        <v>50</v>
      </c>
      <c r="C9" s="429"/>
      <c r="D9" s="429"/>
      <c r="E9" s="429"/>
      <c r="F9" s="429"/>
      <c r="G9" s="158" t="s">
        <v>9</v>
      </c>
      <c r="H9" s="206" t="s">
        <v>219</v>
      </c>
      <c r="I9" s="206"/>
      <c r="J9" s="206"/>
      <c r="K9" s="206"/>
      <c r="L9" s="192" t="s">
        <v>9</v>
      </c>
      <c r="M9" s="206" t="s">
        <v>175</v>
      </c>
      <c r="N9" s="206"/>
      <c r="O9" s="206"/>
      <c r="P9" s="206"/>
      <c r="Q9" s="192" t="s">
        <v>9</v>
      </c>
      <c r="R9" s="206" t="s">
        <v>222</v>
      </c>
      <c r="S9" s="450"/>
      <c r="T9" s="450"/>
      <c r="U9" s="450"/>
      <c r="V9" s="450"/>
      <c r="W9" s="450"/>
      <c r="X9" s="450"/>
      <c r="Y9" s="450"/>
      <c r="Z9" s="450"/>
      <c r="AA9" s="450"/>
      <c r="AB9" s="450"/>
      <c r="AC9" s="450"/>
      <c r="AD9" s="463"/>
    </row>
    <row r="10" spans="2:30" ht="23.25" customHeight="1">
      <c r="B10" s="217" t="s">
        <v>398</v>
      </c>
      <c r="C10" s="430"/>
      <c r="D10" s="430"/>
      <c r="E10" s="430"/>
      <c r="F10" s="436"/>
      <c r="G10" s="192" t="s">
        <v>9</v>
      </c>
      <c r="H10" s="430" t="s">
        <v>280</v>
      </c>
      <c r="I10" s="442"/>
      <c r="J10" s="442"/>
      <c r="K10" s="442"/>
      <c r="L10" s="442"/>
      <c r="M10" s="442"/>
      <c r="N10" s="442"/>
      <c r="O10" s="442"/>
      <c r="P10" s="442"/>
      <c r="Q10" s="442"/>
      <c r="R10" s="442"/>
      <c r="S10" s="192" t="s">
        <v>9</v>
      </c>
      <c r="T10" s="430" t="s">
        <v>289</v>
      </c>
      <c r="U10" s="454"/>
      <c r="V10" s="454"/>
      <c r="W10" s="454"/>
      <c r="X10" s="454"/>
      <c r="Y10" s="454"/>
      <c r="Z10" s="454"/>
      <c r="AA10" s="454"/>
      <c r="AB10" s="454"/>
      <c r="AC10" s="454"/>
      <c r="AD10" s="464"/>
    </row>
    <row r="11" spans="2:30" ht="23.25" customHeight="1">
      <c r="B11" s="220"/>
      <c r="C11" s="431"/>
      <c r="D11" s="431"/>
      <c r="E11" s="431"/>
      <c r="F11" s="437"/>
      <c r="G11" s="219" t="s">
        <v>9</v>
      </c>
      <c r="H11" s="431" t="s">
        <v>125</v>
      </c>
      <c r="I11" s="443"/>
      <c r="J11" s="443"/>
      <c r="K11" s="443"/>
      <c r="L11" s="443"/>
      <c r="M11" s="443"/>
      <c r="N11" s="443"/>
      <c r="O11" s="443"/>
      <c r="P11" s="443"/>
      <c r="Q11" s="443"/>
      <c r="R11" s="443"/>
      <c r="S11" s="451"/>
      <c r="T11" s="451"/>
      <c r="U11" s="451"/>
      <c r="V11" s="451"/>
      <c r="W11" s="451"/>
      <c r="X11" s="451"/>
      <c r="Y11" s="451"/>
      <c r="Z11" s="451"/>
      <c r="AA11" s="451"/>
      <c r="AB11" s="451"/>
      <c r="AC11" s="451"/>
      <c r="AD11" s="465"/>
    </row>
    <row r="12" spans="2:30" s="208" customFormat="1">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row>
    <row r="13" spans="2:30" s="208" customFormat="1">
      <c r="B13" s="208" t="s">
        <v>399</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row>
    <row r="14" spans="2:30" s="208" customFormat="1">
      <c r="B14" s="208" t="s">
        <v>212</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77"/>
      <c r="AD14" s="77"/>
    </row>
    <row r="15" spans="2:30" s="208" customFormat="1" ht="6" customHeight="1">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row>
    <row r="16" spans="2:30" s="208" customFormat="1" ht="4.5" customHeight="1">
      <c r="B16" s="132" t="s">
        <v>268</v>
      </c>
      <c r="C16" s="140"/>
      <c r="D16" s="140"/>
      <c r="E16" s="140"/>
      <c r="F16" s="180"/>
      <c r="G16" s="217"/>
      <c r="H16" s="430"/>
      <c r="I16" s="430"/>
      <c r="J16" s="430"/>
      <c r="K16" s="430"/>
      <c r="L16" s="430"/>
      <c r="M16" s="430"/>
      <c r="N16" s="430"/>
      <c r="O16" s="430"/>
      <c r="P16" s="430"/>
      <c r="Q16" s="430"/>
      <c r="R16" s="430"/>
      <c r="S16" s="430"/>
      <c r="T16" s="430"/>
      <c r="U16" s="430"/>
      <c r="V16" s="430"/>
      <c r="W16" s="430"/>
      <c r="X16" s="430"/>
      <c r="Y16" s="430"/>
      <c r="Z16" s="217"/>
      <c r="AA16" s="430"/>
      <c r="AB16" s="430"/>
      <c r="AC16" s="461"/>
      <c r="AD16" s="466"/>
    </row>
    <row r="17" spans="2:31" s="208" customFormat="1" ht="15.75" customHeight="1">
      <c r="B17" s="424"/>
      <c r="C17" s="426"/>
      <c r="D17" s="426"/>
      <c r="E17" s="426"/>
      <c r="F17" s="438"/>
      <c r="G17" s="216"/>
      <c r="H17" s="208" t="s">
        <v>283</v>
      </c>
      <c r="I17" s="208"/>
      <c r="J17" s="208"/>
      <c r="K17" s="208"/>
      <c r="L17" s="208"/>
      <c r="M17" s="208"/>
      <c r="N17" s="208"/>
      <c r="O17" s="208"/>
      <c r="P17" s="208"/>
      <c r="Q17" s="208"/>
      <c r="R17" s="208"/>
      <c r="S17" s="208"/>
      <c r="T17" s="208"/>
      <c r="U17" s="208"/>
      <c r="V17" s="208"/>
      <c r="W17" s="208"/>
      <c r="X17" s="208"/>
      <c r="Y17" s="208"/>
      <c r="Z17" s="459"/>
      <c r="AA17" s="409" t="s">
        <v>223</v>
      </c>
      <c r="AB17" s="409" t="s">
        <v>62</v>
      </c>
      <c r="AC17" s="409" t="s">
        <v>225</v>
      </c>
      <c r="AD17" s="221"/>
      <c r="AE17" s="208"/>
    </row>
    <row r="18" spans="2:31" s="208" customFormat="1" ht="18.75" customHeight="1">
      <c r="B18" s="424"/>
      <c r="C18" s="426"/>
      <c r="D18" s="426"/>
      <c r="E18" s="426"/>
      <c r="F18" s="438"/>
      <c r="G18" s="216"/>
      <c r="H18" s="208"/>
      <c r="I18" s="410" t="s">
        <v>120</v>
      </c>
      <c r="J18" s="445" t="s">
        <v>287</v>
      </c>
      <c r="K18" s="448"/>
      <c r="L18" s="448"/>
      <c r="M18" s="448"/>
      <c r="N18" s="448"/>
      <c r="O18" s="448"/>
      <c r="P18" s="448"/>
      <c r="Q18" s="448"/>
      <c r="R18" s="448"/>
      <c r="S18" s="448"/>
      <c r="T18" s="448"/>
      <c r="U18" s="429"/>
      <c r="V18" s="199"/>
      <c r="W18" s="206"/>
      <c r="X18" s="455" t="s">
        <v>122</v>
      </c>
      <c r="Y18" s="208"/>
      <c r="Z18" s="195"/>
      <c r="AA18" s="460"/>
      <c r="AB18" s="192"/>
      <c r="AC18" s="460"/>
      <c r="AD18" s="221"/>
      <c r="AE18" s="208"/>
    </row>
    <row r="19" spans="2:31" s="78" customFormat="1" ht="18.75" customHeight="1">
      <c r="B19" s="424"/>
      <c r="C19" s="426"/>
      <c r="D19" s="426"/>
      <c r="E19" s="426"/>
      <c r="F19" s="438"/>
      <c r="G19" s="216"/>
      <c r="H19" s="208"/>
      <c r="I19" s="410" t="s">
        <v>75</v>
      </c>
      <c r="J19" s="441" t="s">
        <v>247</v>
      </c>
      <c r="K19" s="429"/>
      <c r="L19" s="429"/>
      <c r="M19" s="429"/>
      <c r="N19" s="429"/>
      <c r="O19" s="429"/>
      <c r="P19" s="429"/>
      <c r="Q19" s="429"/>
      <c r="R19" s="429"/>
      <c r="S19" s="429"/>
      <c r="T19" s="429"/>
      <c r="U19" s="455"/>
      <c r="V19" s="200"/>
      <c r="W19" s="443"/>
      <c r="X19" s="437" t="s">
        <v>122</v>
      </c>
      <c r="Y19" s="452"/>
      <c r="Z19" s="195"/>
      <c r="AA19" s="192" t="s">
        <v>9</v>
      </c>
      <c r="AB19" s="192" t="s">
        <v>62</v>
      </c>
      <c r="AC19" s="192" t="s">
        <v>9</v>
      </c>
      <c r="AD19" s="221"/>
      <c r="AE19" s="78"/>
    </row>
    <row r="20" spans="2:31" s="78" customFormat="1">
      <c r="B20" s="424"/>
      <c r="C20" s="426"/>
      <c r="D20" s="426"/>
      <c r="E20" s="426"/>
      <c r="F20" s="438"/>
      <c r="G20" s="216"/>
      <c r="H20" s="208" t="s">
        <v>284</v>
      </c>
      <c r="I20" s="208"/>
      <c r="J20" s="208"/>
      <c r="K20" s="208"/>
      <c r="L20" s="208"/>
      <c r="M20" s="208"/>
      <c r="N20" s="208"/>
      <c r="O20" s="208"/>
      <c r="P20" s="208"/>
      <c r="Q20" s="208"/>
      <c r="R20" s="208"/>
      <c r="S20" s="208"/>
      <c r="T20" s="208"/>
      <c r="U20" s="208"/>
      <c r="V20" s="208"/>
      <c r="W20" s="208"/>
      <c r="X20" s="208"/>
      <c r="Y20" s="208"/>
      <c r="Z20" s="216"/>
      <c r="AA20" s="208"/>
      <c r="AB20" s="208"/>
      <c r="AC20" s="77"/>
      <c r="AD20" s="221"/>
      <c r="AE20" s="78"/>
    </row>
    <row r="21" spans="2:31" s="78" customFormat="1" ht="15.75" customHeight="1">
      <c r="B21" s="424"/>
      <c r="C21" s="426"/>
      <c r="D21" s="426"/>
      <c r="E21" s="426"/>
      <c r="F21" s="438"/>
      <c r="G21" s="216"/>
      <c r="H21" s="208" t="s">
        <v>21</v>
      </c>
      <c r="I21" s="208"/>
      <c r="J21" s="208"/>
      <c r="K21" s="208"/>
      <c r="L21" s="208"/>
      <c r="M21" s="208"/>
      <c r="N21" s="208"/>
      <c r="O21" s="208"/>
      <c r="P21" s="208"/>
      <c r="Q21" s="208"/>
      <c r="R21" s="208"/>
      <c r="S21" s="208"/>
      <c r="T21" s="452"/>
      <c r="U21" s="208"/>
      <c r="V21" s="452"/>
      <c r="W21" s="208"/>
      <c r="X21" s="208"/>
      <c r="Y21" s="208"/>
      <c r="Z21" s="195"/>
      <c r="AA21" s="77"/>
      <c r="AB21" s="77"/>
      <c r="AC21" s="77"/>
      <c r="AD21" s="221"/>
      <c r="AE21" s="78"/>
    </row>
    <row r="22" spans="2:31" s="78" customFormat="1" ht="30" customHeight="1">
      <c r="B22" s="424"/>
      <c r="C22" s="426"/>
      <c r="D22" s="426"/>
      <c r="E22" s="426"/>
      <c r="F22" s="438"/>
      <c r="G22" s="216"/>
      <c r="H22" s="208"/>
      <c r="I22" s="410" t="s">
        <v>148</v>
      </c>
      <c r="J22" s="445" t="s">
        <v>288</v>
      </c>
      <c r="K22" s="448"/>
      <c r="L22" s="448"/>
      <c r="M22" s="448"/>
      <c r="N22" s="448"/>
      <c r="O22" s="448"/>
      <c r="P22" s="448"/>
      <c r="Q22" s="448"/>
      <c r="R22" s="448"/>
      <c r="S22" s="448"/>
      <c r="T22" s="448"/>
      <c r="U22" s="456"/>
      <c r="V22" s="199"/>
      <c r="W22" s="206"/>
      <c r="X22" s="455" t="s">
        <v>122</v>
      </c>
      <c r="Y22" s="452"/>
      <c r="Z22" s="195"/>
      <c r="AA22" s="192" t="s">
        <v>9</v>
      </c>
      <c r="AB22" s="192" t="s">
        <v>62</v>
      </c>
      <c r="AC22" s="192" t="s">
        <v>9</v>
      </c>
      <c r="AD22" s="221"/>
      <c r="AE22" s="78"/>
    </row>
    <row r="23" spans="2:31" s="78" customFormat="1" ht="6" customHeight="1">
      <c r="B23" s="425"/>
      <c r="C23" s="432"/>
      <c r="D23" s="432"/>
      <c r="E23" s="432"/>
      <c r="F23" s="439"/>
      <c r="G23" s="220"/>
      <c r="H23" s="431"/>
      <c r="I23" s="431"/>
      <c r="J23" s="431"/>
      <c r="K23" s="431"/>
      <c r="L23" s="431"/>
      <c r="M23" s="431"/>
      <c r="N23" s="431"/>
      <c r="O23" s="431"/>
      <c r="P23" s="431"/>
      <c r="Q23" s="431"/>
      <c r="R23" s="431"/>
      <c r="S23" s="431"/>
      <c r="T23" s="453"/>
      <c r="U23" s="453"/>
      <c r="V23" s="431"/>
      <c r="W23" s="431"/>
      <c r="X23" s="431"/>
      <c r="Y23" s="431"/>
      <c r="Z23" s="220"/>
      <c r="AA23" s="431"/>
      <c r="AB23" s="431"/>
      <c r="AC23" s="443"/>
      <c r="AD23" s="224"/>
      <c r="AE23" s="78"/>
    </row>
    <row r="24" spans="2:31" s="78" customFormat="1" ht="9.75" customHeight="1">
      <c r="B24" s="426"/>
      <c r="C24" s="426"/>
      <c r="D24" s="426"/>
      <c r="E24" s="426"/>
      <c r="F24" s="426"/>
      <c r="G24" s="208"/>
      <c r="H24" s="208"/>
      <c r="I24" s="208"/>
      <c r="J24" s="208"/>
      <c r="K24" s="208"/>
      <c r="L24" s="208"/>
      <c r="M24" s="208"/>
      <c r="N24" s="208"/>
      <c r="O24" s="208"/>
      <c r="P24" s="208"/>
      <c r="Q24" s="208"/>
      <c r="R24" s="208"/>
      <c r="S24" s="208"/>
      <c r="T24" s="452"/>
      <c r="U24" s="452"/>
      <c r="V24" s="208"/>
      <c r="W24" s="208"/>
      <c r="X24" s="208"/>
      <c r="Y24" s="208"/>
      <c r="Z24" s="208"/>
      <c r="AA24" s="208"/>
      <c r="AB24" s="208"/>
      <c r="AC24" s="208"/>
      <c r="AD24" s="208"/>
      <c r="AE24" s="78"/>
    </row>
    <row r="25" spans="2:31" s="78" customFormat="1">
      <c r="B25" s="208" t="s">
        <v>269</v>
      </c>
      <c r="C25" s="426"/>
      <c r="D25" s="426"/>
      <c r="E25" s="426"/>
      <c r="F25" s="426"/>
      <c r="G25" s="208"/>
      <c r="H25" s="208"/>
      <c r="I25" s="208"/>
      <c r="J25" s="208"/>
      <c r="K25" s="208"/>
      <c r="L25" s="208"/>
      <c r="M25" s="208"/>
      <c r="N25" s="208"/>
      <c r="O25" s="208"/>
      <c r="P25" s="208"/>
      <c r="Q25" s="208"/>
      <c r="R25" s="208"/>
      <c r="S25" s="208"/>
      <c r="T25" s="452"/>
      <c r="U25" s="452"/>
      <c r="V25" s="208"/>
      <c r="W25" s="208"/>
      <c r="X25" s="208"/>
      <c r="Y25" s="208"/>
      <c r="Z25" s="208"/>
      <c r="AA25" s="208"/>
      <c r="AB25" s="208"/>
      <c r="AC25" s="208"/>
      <c r="AD25" s="208"/>
      <c r="AE25" s="78"/>
    </row>
    <row r="26" spans="2:31" s="78" customFormat="1" ht="6.75" customHeight="1">
      <c r="B26" s="426"/>
      <c r="C26" s="426"/>
      <c r="D26" s="426"/>
      <c r="E26" s="426"/>
      <c r="F26" s="426"/>
      <c r="G26" s="208"/>
      <c r="H26" s="208"/>
      <c r="I26" s="208"/>
      <c r="J26" s="208"/>
      <c r="K26" s="208"/>
      <c r="L26" s="208"/>
      <c r="M26" s="208"/>
      <c r="N26" s="208"/>
      <c r="O26" s="208"/>
      <c r="P26" s="208"/>
      <c r="Q26" s="208"/>
      <c r="R26" s="208"/>
      <c r="S26" s="208"/>
      <c r="T26" s="452"/>
      <c r="U26" s="452"/>
      <c r="V26" s="208"/>
      <c r="W26" s="208"/>
      <c r="X26" s="208"/>
      <c r="Y26" s="208"/>
      <c r="Z26" s="208"/>
      <c r="AA26" s="208"/>
      <c r="AB26" s="208"/>
      <c r="AC26" s="208"/>
      <c r="AD26" s="208"/>
      <c r="AE26" s="78"/>
    </row>
    <row r="27" spans="2:31" s="78" customFormat="1" ht="4.5" customHeight="1">
      <c r="B27" s="132" t="s">
        <v>268</v>
      </c>
      <c r="C27" s="140"/>
      <c r="D27" s="140"/>
      <c r="E27" s="140"/>
      <c r="F27" s="180"/>
      <c r="G27" s="217"/>
      <c r="H27" s="430"/>
      <c r="I27" s="430"/>
      <c r="J27" s="430"/>
      <c r="K27" s="430"/>
      <c r="L27" s="430"/>
      <c r="M27" s="430"/>
      <c r="N27" s="430"/>
      <c r="O27" s="430"/>
      <c r="P27" s="430"/>
      <c r="Q27" s="430"/>
      <c r="R27" s="430"/>
      <c r="S27" s="430"/>
      <c r="T27" s="430"/>
      <c r="U27" s="430"/>
      <c r="V27" s="430"/>
      <c r="W27" s="430"/>
      <c r="X27" s="430"/>
      <c r="Y27" s="430"/>
      <c r="Z27" s="217"/>
      <c r="AA27" s="430"/>
      <c r="AB27" s="430"/>
      <c r="AC27" s="442"/>
      <c r="AD27" s="222"/>
      <c r="AE27" s="78"/>
    </row>
    <row r="28" spans="2:31" s="78" customFormat="1" ht="15.75" customHeight="1">
      <c r="B28" s="424"/>
      <c r="C28" s="426"/>
      <c r="D28" s="426"/>
      <c r="E28" s="426"/>
      <c r="F28" s="438"/>
      <c r="G28" s="216"/>
      <c r="H28" s="208" t="s">
        <v>143</v>
      </c>
      <c r="I28" s="208"/>
      <c r="J28" s="208"/>
      <c r="K28" s="208"/>
      <c r="L28" s="208"/>
      <c r="M28" s="208"/>
      <c r="N28" s="208"/>
      <c r="O28" s="208"/>
      <c r="P28" s="208"/>
      <c r="Q28" s="208"/>
      <c r="R28" s="208"/>
      <c r="S28" s="208"/>
      <c r="T28" s="208"/>
      <c r="U28" s="208"/>
      <c r="V28" s="208"/>
      <c r="W28" s="208"/>
      <c r="X28" s="208"/>
      <c r="Y28" s="208"/>
      <c r="Z28" s="216"/>
      <c r="AA28" s="409" t="s">
        <v>223</v>
      </c>
      <c r="AB28" s="409" t="s">
        <v>62</v>
      </c>
      <c r="AC28" s="409" t="s">
        <v>225</v>
      </c>
      <c r="AD28" s="467"/>
      <c r="AE28" s="78"/>
    </row>
    <row r="29" spans="2:31" s="78" customFormat="1" ht="18.75" customHeight="1">
      <c r="B29" s="424"/>
      <c r="C29" s="426"/>
      <c r="D29" s="426"/>
      <c r="E29" s="426"/>
      <c r="F29" s="438"/>
      <c r="G29" s="216"/>
      <c r="H29" s="208"/>
      <c r="I29" s="410" t="s">
        <v>120</v>
      </c>
      <c r="J29" s="445" t="s">
        <v>287</v>
      </c>
      <c r="K29" s="448"/>
      <c r="L29" s="448"/>
      <c r="M29" s="448"/>
      <c r="N29" s="448"/>
      <c r="O29" s="448"/>
      <c r="P29" s="448"/>
      <c r="Q29" s="448"/>
      <c r="R29" s="448"/>
      <c r="S29" s="448"/>
      <c r="T29" s="448"/>
      <c r="U29" s="455"/>
      <c r="V29" s="199"/>
      <c r="W29" s="206"/>
      <c r="X29" s="455" t="s">
        <v>122</v>
      </c>
      <c r="Y29" s="208"/>
      <c r="Z29" s="216"/>
      <c r="AA29" s="460"/>
      <c r="AB29" s="192"/>
      <c r="AC29" s="460"/>
      <c r="AD29" s="221"/>
      <c r="AE29" s="78"/>
    </row>
    <row r="30" spans="2:31" s="78" customFormat="1" ht="18.75" customHeight="1">
      <c r="B30" s="424"/>
      <c r="C30" s="426"/>
      <c r="D30" s="426"/>
      <c r="E30" s="426"/>
      <c r="F30" s="438"/>
      <c r="G30" s="216"/>
      <c r="H30" s="208"/>
      <c r="I30" s="444" t="s">
        <v>75</v>
      </c>
      <c r="J30" s="446" t="s">
        <v>247</v>
      </c>
      <c r="K30" s="431"/>
      <c r="L30" s="431"/>
      <c r="M30" s="431"/>
      <c r="N30" s="431"/>
      <c r="O30" s="431"/>
      <c r="P30" s="431"/>
      <c r="Q30" s="431"/>
      <c r="R30" s="431"/>
      <c r="S30" s="431"/>
      <c r="T30" s="431"/>
      <c r="U30" s="437"/>
      <c r="V30" s="200"/>
      <c r="W30" s="443"/>
      <c r="X30" s="437" t="s">
        <v>122</v>
      </c>
      <c r="Y30" s="452"/>
      <c r="Z30" s="195"/>
      <c r="AA30" s="192" t="s">
        <v>9</v>
      </c>
      <c r="AB30" s="192" t="s">
        <v>62</v>
      </c>
      <c r="AC30" s="192" t="s">
        <v>9</v>
      </c>
      <c r="AD30" s="221"/>
      <c r="AE30" s="78"/>
    </row>
    <row r="31" spans="2:31" s="78" customFormat="1" ht="6" customHeight="1">
      <c r="B31" s="425"/>
      <c r="C31" s="432"/>
      <c r="D31" s="432"/>
      <c r="E31" s="432"/>
      <c r="F31" s="439"/>
      <c r="G31" s="220"/>
      <c r="H31" s="431"/>
      <c r="I31" s="431"/>
      <c r="J31" s="431"/>
      <c r="K31" s="431"/>
      <c r="L31" s="431"/>
      <c r="M31" s="431"/>
      <c r="N31" s="431"/>
      <c r="O31" s="431"/>
      <c r="P31" s="431"/>
      <c r="Q31" s="431"/>
      <c r="R31" s="431"/>
      <c r="S31" s="431"/>
      <c r="T31" s="453"/>
      <c r="U31" s="453"/>
      <c r="V31" s="431"/>
      <c r="W31" s="431"/>
      <c r="X31" s="431"/>
      <c r="Y31" s="431"/>
      <c r="Z31" s="220"/>
      <c r="AA31" s="431"/>
      <c r="AB31" s="431"/>
      <c r="AC31" s="443"/>
      <c r="AD31" s="224"/>
      <c r="AE31" s="78"/>
    </row>
    <row r="32" spans="2:31" s="78" customFormat="1" ht="9.75" customHeight="1">
      <c r="B32" s="426"/>
      <c r="C32" s="426"/>
      <c r="D32" s="426"/>
      <c r="E32" s="426"/>
      <c r="F32" s="426"/>
      <c r="G32" s="208"/>
      <c r="H32" s="208"/>
      <c r="I32" s="208"/>
      <c r="J32" s="208"/>
      <c r="K32" s="208"/>
      <c r="L32" s="208"/>
      <c r="M32" s="208"/>
      <c r="N32" s="208"/>
      <c r="O32" s="208"/>
      <c r="P32" s="208"/>
      <c r="Q32" s="208"/>
      <c r="R32" s="208"/>
      <c r="S32" s="208"/>
      <c r="T32" s="452"/>
      <c r="U32" s="452"/>
      <c r="V32" s="208"/>
      <c r="W32" s="208"/>
      <c r="X32" s="208"/>
      <c r="Y32" s="208"/>
      <c r="Z32" s="208"/>
      <c r="AA32" s="208"/>
      <c r="AB32" s="208"/>
      <c r="AC32" s="208"/>
      <c r="AD32" s="208"/>
      <c r="AE32" s="78"/>
    </row>
    <row r="33" spans="2:31" s="78" customFormat="1" ht="13.5" customHeight="1">
      <c r="B33" s="208" t="s">
        <v>271</v>
      </c>
      <c r="C33" s="426"/>
      <c r="D33" s="426"/>
      <c r="E33" s="426"/>
      <c r="F33" s="426"/>
      <c r="G33" s="208"/>
      <c r="H33" s="208"/>
      <c r="I33" s="208"/>
      <c r="J33" s="208"/>
      <c r="K33" s="208"/>
      <c r="L33" s="208"/>
      <c r="M33" s="208"/>
      <c r="N33" s="208"/>
      <c r="O33" s="208"/>
      <c r="P33" s="208"/>
      <c r="Q33" s="208"/>
      <c r="R33" s="208"/>
      <c r="S33" s="208"/>
      <c r="T33" s="452"/>
      <c r="U33" s="452"/>
      <c r="V33" s="208"/>
      <c r="W33" s="208"/>
      <c r="X33" s="208"/>
      <c r="Y33" s="208"/>
      <c r="Z33" s="208"/>
      <c r="AA33" s="208"/>
      <c r="AB33" s="208"/>
      <c r="AC33" s="208"/>
      <c r="AD33" s="208"/>
      <c r="AE33" s="78"/>
    </row>
    <row r="34" spans="2:31" s="78" customFormat="1" ht="6.75" customHeight="1">
      <c r="B34" s="426"/>
      <c r="C34" s="426"/>
      <c r="D34" s="426"/>
      <c r="E34" s="426"/>
      <c r="F34" s="426"/>
      <c r="G34" s="208"/>
      <c r="H34" s="208"/>
      <c r="I34" s="208"/>
      <c r="J34" s="208"/>
      <c r="K34" s="208"/>
      <c r="L34" s="208"/>
      <c r="M34" s="208"/>
      <c r="N34" s="208"/>
      <c r="O34" s="208"/>
      <c r="P34" s="208"/>
      <c r="Q34" s="208"/>
      <c r="R34" s="208"/>
      <c r="S34" s="208"/>
      <c r="T34" s="452"/>
      <c r="U34" s="452"/>
      <c r="V34" s="208"/>
      <c r="W34" s="208"/>
      <c r="X34" s="208"/>
      <c r="Y34" s="208"/>
      <c r="Z34" s="208"/>
      <c r="AA34" s="208"/>
      <c r="AB34" s="208"/>
      <c r="AC34" s="208"/>
      <c r="AD34" s="208"/>
      <c r="AE34" s="78"/>
    </row>
    <row r="35" spans="2:31" s="78" customFormat="1" ht="4.5" customHeight="1">
      <c r="B35" s="132" t="s">
        <v>268</v>
      </c>
      <c r="C35" s="140"/>
      <c r="D35" s="140"/>
      <c r="E35" s="140"/>
      <c r="F35" s="180"/>
      <c r="G35" s="217"/>
      <c r="H35" s="430"/>
      <c r="I35" s="430"/>
      <c r="J35" s="430"/>
      <c r="K35" s="430"/>
      <c r="L35" s="430"/>
      <c r="M35" s="430"/>
      <c r="N35" s="430"/>
      <c r="O35" s="430"/>
      <c r="P35" s="430"/>
      <c r="Q35" s="430"/>
      <c r="R35" s="430"/>
      <c r="S35" s="430"/>
      <c r="T35" s="430"/>
      <c r="U35" s="430"/>
      <c r="V35" s="430"/>
      <c r="W35" s="430"/>
      <c r="X35" s="430"/>
      <c r="Y35" s="430"/>
      <c r="Z35" s="217"/>
      <c r="AA35" s="430"/>
      <c r="AB35" s="430"/>
      <c r="AC35" s="442"/>
      <c r="AD35" s="222"/>
      <c r="AE35" s="78"/>
    </row>
    <row r="36" spans="2:31" s="78" customFormat="1" ht="15.75" customHeight="1">
      <c r="B36" s="424"/>
      <c r="C36" s="426"/>
      <c r="D36" s="426"/>
      <c r="E36" s="426"/>
      <c r="F36" s="438"/>
      <c r="G36" s="216"/>
      <c r="H36" s="208" t="s">
        <v>285</v>
      </c>
      <c r="I36" s="208"/>
      <c r="J36" s="208"/>
      <c r="K36" s="208"/>
      <c r="L36" s="208"/>
      <c r="M36" s="208"/>
      <c r="N36" s="208"/>
      <c r="O36" s="208"/>
      <c r="P36" s="208"/>
      <c r="Q36" s="208"/>
      <c r="R36" s="208"/>
      <c r="S36" s="208"/>
      <c r="T36" s="208"/>
      <c r="U36" s="208"/>
      <c r="V36" s="208"/>
      <c r="W36" s="208"/>
      <c r="X36" s="208"/>
      <c r="Y36" s="208"/>
      <c r="Z36" s="216"/>
      <c r="AA36" s="409" t="s">
        <v>223</v>
      </c>
      <c r="AB36" s="409" t="s">
        <v>62</v>
      </c>
      <c r="AC36" s="409" t="s">
        <v>225</v>
      </c>
      <c r="AD36" s="467"/>
      <c r="AE36" s="78"/>
    </row>
    <row r="37" spans="2:31" s="78" customFormat="1" ht="18.75" customHeight="1">
      <c r="B37" s="424"/>
      <c r="C37" s="426"/>
      <c r="D37" s="426"/>
      <c r="E37" s="426"/>
      <c r="F37" s="438"/>
      <c r="G37" s="216"/>
      <c r="H37" s="208"/>
      <c r="I37" s="410" t="s">
        <v>120</v>
      </c>
      <c r="J37" s="445" t="s">
        <v>287</v>
      </c>
      <c r="K37" s="448"/>
      <c r="L37" s="448"/>
      <c r="M37" s="448"/>
      <c r="N37" s="448"/>
      <c r="O37" s="448"/>
      <c r="P37" s="448"/>
      <c r="Q37" s="448"/>
      <c r="R37" s="448"/>
      <c r="S37" s="448"/>
      <c r="T37" s="448"/>
      <c r="U37" s="455"/>
      <c r="V37" s="458"/>
      <c r="W37" s="199"/>
      <c r="X37" s="455" t="s">
        <v>122</v>
      </c>
      <c r="Y37" s="208"/>
      <c r="Z37" s="216"/>
      <c r="AA37" s="460"/>
      <c r="AB37" s="192"/>
      <c r="AC37" s="460"/>
      <c r="AD37" s="221"/>
      <c r="AE37" s="78"/>
    </row>
    <row r="38" spans="2:31" s="78" customFormat="1" ht="18.75" customHeight="1">
      <c r="B38" s="424"/>
      <c r="C38" s="426"/>
      <c r="D38" s="426"/>
      <c r="E38" s="426"/>
      <c r="F38" s="438"/>
      <c r="G38" s="216"/>
      <c r="H38" s="208"/>
      <c r="I38" s="444" t="s">
        <v>75</v>
      </c>
      <c r="J38" s="446" t="s">
        <v>247</v>
      </c>
      <c r="K38" s="431"/>
      <c r="L38" s="431"/>
      <c r="M38" s="431"/>
      <c r="N38" s="431"/>
      <c r="O38" s="431"/>
      <c r="P38" s="431"/>
      <c r="Q38" s="431"/>
      <c r="R38" s="431"/>
      <c r="S38" s="431"/>
      <c r="T38" s="431"/>
      <c r="U38" s="437"/>
      <c r="V38" s="458"/>
      <c r="W38" s="199"/>
      <c r="X38" s="437" t="s">
        <v>122</v>
      </c>
      <c r="Y38" s="452"/>
      <c r="Z38" s="195"/>
      <c r="AA38" s="192" t="s">
        <v>9</v>
      </c>
      <c r="AB38" s="192" t="s">
        <v>62</v>
      </c>
      <c r="AC38" s="192" t="s">
        <v>9</v>
      </c>
      <c r="AD38" s="221"/>
      <c r="AE38" s="78"/>
    </row>
    <row r="39" spans="2:31" s="78" customFormat="1" ht="6" customHeight="1">
      <c r="B39" s="425"/>
      <c r="C39" s="432"/>
      <c r="D39" s="432"/>
      <c r="E39" s="432"/>
      <c r="F39" s="439"/>
      <c r="G39" s="220"/>
      <c r="H39" s="431"/>
      <c r="I39" s="431"/>
      <c r="J39" s="431"/>
      <c r="K39" s="431"/>
      <c r="L39" s="431"/>
      <c r="M39" s="431"/>
      <c r="N39" s="431"/>
      <c r="O39" s="431"/>
      <c r="P39" s="431"/>
      <c r="Q39" s="431"/>
      <c r="R39" s="431"/>
      <c r="S39" s="431"/>
      <c r="T39" s="453"/>
      <c r="U39" s="453"/>
      <c r="V39" s="431"/>
      <c r="W39" s="431"/>
      <c r="X39" s="431"/>
      <c r="Y39" s="431"/>
      <c r="Z39" s="220"/>
      <c r="AA39" s="431"/>
      <c r="AB39" s="431"/>
      <c r="AC39" s="443"/>
      <c r="AD39" s="224"/>
      <c r="AE39" s="78"/>
    </row>
    <row r="40" spans="2:31" s="78" customFormat="1" ht="4.5" customHeight="1">
      <c r="B40" s="132" t="s">
        <v>276</v>
      </c>
      <c r="C40" s="140"/>
      <c r="D40" s="140"/>
      <c r="E40" s="140"/>
      <c r="F40" s="180"/>
      <c r="G40" s="217"/>
      <c r="H40" s="430"/>
      <c r="I40" s="430"/>
      <c r="J40" s="430"/>
      <c r="K40" s="430"/>
      <c r="L40" s="430"/>
      <c r="M40" s="430"/>
      <c r="N40" s="430"/>
      <c r="O40" s="430"/>
      <c r="P40" s="430"/>
      <c r="Q40" s="430"/>
      <c r="R40" s="430"/>
      <c r="S40" s="430"/>
      <c r="T40" s="430"/>
      <c r="U40" s="430"/>
      <c r="V40" s="430"/>
      <c r="W40" s="430"/>
      <c r="X40" s="430"/>
      <c r="Y40" s="430"/>
      <c r="Z40" s="217"/>
      <c r="AA40" s="430"/>
      <c r="AB40" s="430"/>
      <c r="AC40" s="442"/>
      <c r="AD40" s="222"/>
      <c r="AE40" s="78"/>
    </row>
    <row r="41" spans="2:31" s="78" customFormat="1" ht="15.75" customHeight="1">
      <c r="B41" s="424"/>
      <c r="C41" s="426"/>
      <c r="D41" s="426"/>
      <c r="E41" s="426"/>
      <c r="F41" s="438"/>
      <c r="G41" s="216"/>
      <c r="H41" s="208" t="s">
        <v>178</v>
      </c>
      <c r="I41" s="208"/>
      <c r="J41" s="208"/>
      <c r="K41" s="208"/>
      <c r="L41" s="208"/>
      <c r="M41" s="208"/>
      <c r="N41" s="208"/>
      <c r="O41" s="208"/>
      <c r="P41" s="208"/>
      <c r="Q41" s="208"/>
      <c r="R41" s="208"/>
      <c r="S41" s="208"/>
      <c r="T41" s="208"/>
      <c r="U41" s="208"/>
      <c r="V41" s="208"/>
      <c r="W41" s="208"/>
      <c r="X41" s="208"/>
      <c r="Y41" s="208"/>
      <c r="Z41" s="216"/>
      <c r="AA41" s="409" t="s">
        <v>223</v>
      </c>
      <c r="AB41" s="409" t="s">
        <v>62</v>
      </c>
      <c r="AC41" s="409" t="s">
        <v>225</v>
      </c>
      <c r="AD41" s="467"/>
      <c r="AE41" s="78"/>
    </row>
    <row r="42" spans="2:31" s="78" customFormat="1" ht="30" customHeight="1">
      <c r="B42" s="424"/>
      <c r="C42" s="426"/>
      <c r="D42" s="426"/>
      <c r="E42" s="426"/>
      <c r="F42" s="438"/>
      <c r="G42" s="216"/>
      <c r="H42" s="208"/>
      <c r="I42" s="410" t="s">
        <v>120</v>
      </c>
      <c r="J42" s="447" t="s">
        <v>231</v>
      </c>
      <c r="K42" s="449"/>
      <c r="L42" s="449"/>
      <c r="M42" s="449"/>
      <c r="N42" s="449"/>
      <c r="O42" s="449"/>
      <c r="P42" s="449"/>
      <c r="Q42" s="449"/>
      <c r="R42" s="449"/>
      <c r="S42" s="449"/>
      <c r="T42" s="449"/>
      <c r="U42" s="457"/>
      <c r="V42" s="458"/>
      <c r="W42" s="199"/>
      <c r="X42" s="455" t="s">
        <v>122</v>
      </c>
      <c r="Y42" s="208"/>
      <c r="Z42" s="216"/>
      <c r="AA42" s="460"/>
      <c r="AB42" s="192"/>
      <c r="AC42" s="460"/>
      <c r="AD42" s="221"/>
      <c r="AE42" s="78"/>
    </row>
    <row r="43" spans="2:31" s="78" customFormat="1" ht="33" customHeight="1">
      <c r="B43" s="424"/>
      <c r="C43" s="426"/>
      <c r="D43" s="426"/>
      <c r="E43" s="426"/>
      <c r="F43" s="438"/>
      <c r="G43" s="216"/>
      <c r="H43" s="208"/>
      <c r="I43" s="410" t="s">
        <v>75</v>
      </c>
      <c r="J43" s="447" t="s">
        <v>159</v>
      </c>
      <c r="K43" s="449"/>
      <c r="L43" s="449"/>
      <c r="M43" s="449"/>
      <c r="N43" s="449"/>
      <c r="O43" s="449"/>
      <c r="P43" s="449"/>
      <c r="Q43" s="449"/>
      <c r="R43" s="449"/>
      <c r="S43" s="449"/>
      <c r="T43" s="449"/>
      <c r="U43" s="457"/>
      <c r="V43" s="458"/>
      <c r="W43" s="199"/>
      <c r="X43" s="437" t="s">
        <v>122</v>
      </c>
      <c r="Y43" s="452"/>
      <c r="Z43" s="195"/>
      <c r="AA43" s="192" t="s">
        <v>9</v>
      </c>
      <c r="AB43" s="192" t="s">
        <v>62</v>
      </c>
      <c r="AC43" s="192" t="s">
        <v>9</v>
      </c>
      <c r="AD43" s="221"/>
      <c r="AE43" s="78"/>
    </row>
    <row r="44" spans="2:31" s="78" customFormat="1" ht="6" customHeight="1">
      <c r="B44" s="425"/>
      <c r="C44" s="432"/>
      <c r="D44" s="432"/>
      <c r="E44" s="432"/>
      <c r="F44" s="439"/>
      <c r="G44" s="220"/>
      <c r="H44" s="431"/>
      <c r="I44" s="431"/>
      <c r="J44" s="431"/>
      <c r="K44" s="431"/>
      <c r="L44" s="431"/>
      <c r="M44" s="431"/>
      <c r="N44" s="431"/>
      <c r="O44" s="431"/>
      <c r="P44" s="431"/>
      <c r="Q44" s="431"/>
      <c r="R44" s="431"/>
      <c r="S44" s="431"/>
      <c r="T44" s="453"/>
      <c r="U44" s="453"/>
      <c r="V44" s="431"/>
      <c r="W44" s="431"/>
      <c r="X44" s="431"/>
      <c r="Y44" s="431"/>
      <c r="Z44" s="220"/>
      <c r="AA44" s="431"/>
      <c r="AB44" s="431"/>
      <c r="AC44" s="443"/>
      <c r="AD44" s="224"/>
      <c r="AE44" s="78"/>
    </row>
    <row r="45" spans="2:31" s="78" customFormat="1" ht="6" customHeight="1">
      <c r="B45" s="426"/>
      <c r="C45" s="426"/>
      <c r="D45" s="426"/>
      <c r="E45" s="426"/>
      <c r="F45" s="426"/>
      <c r="G45" s="208"/>
      <c r="H45" s="208"/>
      <c r="I45" s="208"/>
      <c r="J45" s="208"/>
      <c r="K45" s="208"/>
      <c r="L45" s="208"/>
      <c r="M45" s="208"/>
      <c r="N45" s="208"/>
      <c r="O45" s="208"/>
      <c r="P45" s="208"/>
      <c r="Q45" s="208"/>
      <c r="R45" s="208"/>
      <c r="S45" s="208"/>
      <c r="T45" s="452"/>
      <c r="U45" s="452"/>
      <c r="V45" s="208"/>
      <c r="W45" s="208"/>
      <c r="X45" s="208"/>
      <c r="Y45" s="208"/>
      <c r="Z45" s="208"/>
      <c r="AA45" s="208"/>
      <c r="AB45" s="208"/>
      <c r="AC45" s="208"/>
      <c r="AD45" s="208"/>
      <c r="AE45" s="78"/>
    </row>
    <row r="46" spans="2:31" s="78" customFormat="1" ht="13.5" customHeight="1">
      <c r="B46" s="427" t="s">
        <v>226</v>
      </c>
      <c r="C46" s="433"/>
      <c r="D46" s="434" t="s">
        <v>278</v>
      </c>
      <c r="E46" s="434"/>
      <c r="F46" s="434"/>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208"/>
    </row>
    <row r="47" spans="2:31" s="78" customFormat="1" ht="29.25" customHeight="1">
      <c r="B47" s="427"/>
      <c r="C47" s="433"/>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208"/>
    </row>
    <row r="48" spans="2:31" s="78" customFormat="1" ht="71.25" customHeight="1">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208"/>
    </row>
    <row r="49" spans="2:31" s="78" customFormat="1">
      <c r="B49" s="428"/>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208"/>
    </row>
    <row r="50" spans="2:31" s="75" customFormat="1"/>
    <row r="51" spans="2:31">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row>
    <row r="52" spans="2:31">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row>
    <row r="53" spans="2:31" s="75" customFormat="1">
      <c r="B53" s="201"/>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row>
    <row r="54" spans="2:31" s="75" customFormat="1" ht="13.5" customHeight="1">
      <c r="B54" s="201"/>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row>
    <row r="55" spans="2:31" s="75" customFormat="1" ht="13.5" customHeight="1">
      <c r="B55" s="201"/>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row>
    <row r="56" spans="2:31" s="75" customFormat="1">
      <c r="B56" s="201"/>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row>
    <row r="57" spans="2:31" s="75" customFormat="1">
      <c r="B57" s="201"/>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row>
    <row r="58" spans="2:31" s="75" customFormat="1">
      <c r="B58" s="201"/>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2:31" ht="156" customHeight="1"/>
  </sheetData>
  <mergeCells count="32">
    <mergeCell ref="V3:W3"/>
    <mergeCell ref="Y3:Z3"/>
    <mergeCell ref="AB3:AC3"/>
    <mergeCell ref="B5:AD5"/>
    <mergeCell ref="B6:AD6"/>
    <mergeCell ref="B8:F8"/>
    <mergeCell ref="G8:AD8"/>
    <mergeCell ref="B9:F9"/>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B47:C47"/>
    <mergeCell ref="D47:AD47"/>
    <mergeCell ref="B10:F11"/>
    <mergeCell ref="B27:F31"/>
    <mergeCell ref="B35:F39"/>
    <mergeCell ref="B40:F44"/>
    <mergeCell ref="B16:F23"/>
  </mergeCells>
  <phoneticPr fontId="7"/>
  <dataValidations count="1">
    <dataValidation type="list" allowBlank="1" showDropDown="0" showInputMessage="1" showErrorMessage="1" sqref="AC43 AA43 AC38 AA38 AC30 AA30 AC22 AA22 AC19 AA19 S10 Q9 L9 G9:G11">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H32"/>
  <sheetViews>
    <sheetView showGridLines="0" view="pageBreakPreview" topLeftCell="A25" zoomScaleSheetLayoutView="100" workbookViewId="0">
      <selection activeCell="B31" sqref="B31:H32"/>
    </sheetView>
  </sheetViews>
  <sheetFormatPr defaultRowHeight="13.5"/>
  <cols>
    <col min="1" max="1" width="3.5" style="468" customWidth="1"/>
    <col min="2" max="2" width="20" style="468" customWidth="1"/>
    <col min="3" max="3" width="8" style="468" customWidth="1"/>
    <col min="4" max="4" width="26.83203125" style="468" customWidth="1"/>
    <col min="5" max="5" width="7.33203125" style="468" customWidth="1"/>
    <col min="6" max="6" width="33" style="468" customWidth="1"/>
    <col min="7" max="7" width="1" style="468" customWidth="1"/>
    <col min="8" max="8" width="2.75" style="468" customWidth="1"/>
    <col min="9" max="16384" width="9" style="468" customWidth="1"/>
  </cols>
  <sheetData>
    <row r="1" spans="1:6">
      <c r="A1" s="468" t="s">
        <v>514</v>
      </c>
    </row>
    <row r="2" spans="1:6" ht="40.5" customHeight="1">
      <c r="A2" s="469" t="s">
        <v>376</v>
      </c>
    </row>
    <row r="3" spans="1:6" ht="19.5" customHeight="1">
      <c r="B3" s="468" t="s">
        <v>7</v>
      </c>
    </row>
    <row r="5" spans="1:6" ht="19.5" customHeight="1">
      <c r="B5" s="471" t="s">
        <v>88</v>
      </c>
      <c r="C5" s="477"/>
      <c r="D5" s="477"/>
      <c r="E5" s="477"/>
      <c r="F5" s="477"/>
    </row>
    <row r="7" spans="1:6" ht="6" customHeight="1"/>
    <row r="8" spans="1:6" ht="21" customHeight="1">
      <c r="B8" s="471" t="s">
        <v>139</v>
      </c>
      <c r="C8" s="478"/>
      <c r="D8" s="481"/>
    </row>
    <row r="10" spans="1:6" ht="41.25" customHeight="1">
      <c r="B10" s="471"/>
      <c r="C10" s="479" t="s">
        <v>613</v>
      </c>
      <c r="D10" s="482"/>
      <c r="E10" s="484" t="s">
        <v>246</v>
      </c>
      <c r="F10" s="485"/>
    </row>
    <row r="11" spans="1:6" ht="30" customHeight="1">
      <c r="B11" s="472" t="s">
        <v>233</v>
      </c>
      <c r="C11" s="478"/>
      <c r="D11" s="481"/>
      <c r="E11" s="478"/>
      <c r="F11" s="481"/>
    </row>
    <row r="12" spans="1:6" ht="30" customHeight="1">
      <c r="B12" s="472" t="s">
        <v>230</v>
      </c>
      <c r="C12" s="478"/>
      <c r="D12" s="481"/>
      <c r="E12" s="478"/>
      <c r="F12" s="481"/>
    </row>
    <row r="13" spans="1:6" ht="30" customHeight="1">
      <c r="B13" s="472" t="s">
        <v>235</v>
      </c>
      <c r="C13" s="478"/>
      <c r="D13" s="481"/>
      <c r="E13" s="478"/>
      <c r="F13" s="481"/>
    </row>
    <row r="14" spans="1:6" ht="30" customHeight="1">
      <c r="B14" s="472" t="s">
        <v>14</v>
      </c>
      <c r="C14" s="478"/>
      <c r="D14" s="481"/>
      <c r="E14" s="478"/>
      <c r="F14" s="481"/>
    </row>
    <row r="15" spans="1:6" ht="30" customHeight="1">
      <c r="B15" s="472" t="s">
        <v>104</v>
      </c>
      <c r="C15" s="478"/>
      <c r="D15" s="481"/>
      <c r="E15" s="478"/>
      <c r="F15" s="481"/>
    </row>
    <row r="16" spans="1:6" ht="30" customHeight="1">
      <c r="B16" s="472" t="s">
        <v>149</v>
      </c>
      <c r="C16" s="478"/>
      <c r="D16" s="481"/>
      <c r="E16" s="478"/>
      <c r="F16" s="481"/>
    </row>
    <row r="17" spans="1:8" ht="30" customHeight="1">
      <c r="B17" s="472" t="s">
        <v>150</v>
      </c>
      <c r="C17" s="478"/>
      <c r="D17" s="481"/>
      <c r="E17" s="478"/>
      <c r="F17" s="481"/>
    </row>
    <row r="18" spans="1:8" ht="30" customHeight="1">
      <c r="B18" s="472" t="s">
        <v>177</v>
      </c>
      <c r="C18" s="478"/>
      <c r="D18" s="481"/>
      <c r="E18" s="478"/>
      <c r="F18" s="481"/>
    </row>
    <row r="19" spans="1:8" ht="30" customHeight="1">
      <c r="B19" s="472" t="s">
        <v>51</v>
      </c>
      <c r="C19" s="478"/>
      <c r="D19" s="481"/>
      <c r="E19" s="478"/>
      <c r="F19" s="481"/>
    </row>
    <row r="20" spans="1:8" ht="30" customHeight="1">
      <c r="B20" s="472" t="s">
        <v>40</v>
      </c>
      <c r="C20" s="478"/>
      <c r="D20" s="481"/>
      <c r="E20" s="478"/>
      <c r="F20" s="481"/>
    </row>
    <row r="21" spans="1:8" ht="30" customHeight="1">
      <c r="B21" s="472" t="s">
        <v>155</v>
      </c>
      <c r="C21" s="478"/>
      <c r="D21" s="481"/>
      <c r="E21" s="478"/>
      <c r="F21" s="481"/>
    </row>
    <row r="22" spans="1:8" ht="36" customHeight="1">
      <c r="B22" s="472" t="s">
        <v>216</v>
      </c>
      <c r="C22" s="472" t="s">
        <v>203</v>
      </c>
      <c r="D22" s="471">
        <f>SUM(C11:D21)</f>
        <v>0</v>
      </c>
      <c r="E22" s="472" t="s">
        <v>213</v>
      </c>
      <c r="F22" s="471">
        <f>SUM(E11:F21)</f>
        <v>0</v>
      </c>
    </row>
    <row r="24" spans="1:8" ht="40" customHeight="1">
      <c r="B24" s="473" t="s">
        <v>239</v>
      </c>
      <c r="C24" s="480"/>
      <c r="D24" s="483" t="e">
        <f>F22/D22</f>
        <v>#DIV/0!</v>
      </c>
    </row>
    <row r="26" spans="1:8" ht="20" customHeight="1">
      <c r="A26" s="470" t="s">
        <v>63</v>
      </c>
      <c r="B26" s="474" t="s">
        <v>240</v>
      </c>
    </row>
    <row r="27" spans="1:8" ht="19" customHeight="1">
      <c r="A27" s="470"/>
      <c r="B27" s="474" t="s">
        <v>242</v>
      </c>
    </row>
    <row r="28" spans="1:8" ht="19" customHeight="1">
      <c r="A28" s="470"/>
      <c r="B28" s="474" t="s">
        <v>116</v>
      </c>
    </row>
    <row r="29" spans="1:8" ht="19" customHeight="1">
      <c r="A29" s="470"/>
      <c r="B29" s="474" t="s">
        <v>131</v>
      </c>
    </row>
    <row r="30" spans="1:8" ht="19" customHeight="1">
      <c r="A30" s="470"/>
      <c r="B30" s="474" t="s">
        <v>245</v>
      </c>
    </row>
    <row r="31" spans="1:8">
      <c r="A31" s="470" t="s">
        <v>63</v>
      </c>
      <c r="B31" s="475" t="s">
        <v>614</v>
      </c>
      <c r="C31" s="476"/>
      <c r="D31" s="476"/>
      <c r="E31" s="476"/>
      <c r="F31" s="476"/>
      <c r="G31" s="476"/>
      <c r="H31" s="476"/>
    </row>
    <row r="32" spans="1:8" ht="43.5" customHeight="1">
      <c r="B32" s="476"/>
      <c r="C32" s="476"/>
      <c r="D32" s="476"/>
      <c r="E32" s="476"/>
      <c r="F32" s="476"/>
      <c r="G32" s="476"/>
      <c r="H32" s="476"/>
    </row>
  </sheetData>
  <mergeCells count="26">
    <mergeCell ref="C5:F5"/>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B31:H32"/>
  </mergeCells>
  <phoneticPr fontId="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Y51"/>
  <sheetViews>
    <sheetView view="pageBreakPreview" topLeftCell="A4" zoomScale="111" zoomScaleSheetLayoutView="111" workbookViewId="0">
      <selection sqref="A1:G1"/>
    </sheetView>
  </sheetViews>
  <sheetFormatPr defaultRowHeight="13.5"/>
  <cols>
    <col min="1" max="1" width="2.25" style="486" customWidth="1"/>
    <col min="2" max="6" width="4.125" style="486" customWidth="1"/>
    <col min="7" max="14" width="6.83203125" style="486" customWidth="1"/>
    <col min="15" max="15" width="3.125" style="486" customWidth="1"/>
    <col min="16" max="16" width="2.625" style="486" customWidth="1"/>
    <col min="17" max="17" width="2.125" style="486" customWidth="1"/>
    <col min="18" max="18" width="5.125" style="486" customWidth="1"/>
    <col min="19" max="19" width="3.5" style="486" customWidth="1"/>
    <col min="20" max="25" width="4.5" style="486" customWidth="1"/>
    <col min="26" max="26" width="3" style="486" customWidth="1"/>
    <col min="27" max="16384" width="9" style="486" customWidth="1"/>
  </cols>
  <sheetData>
    <row r="1" spans="2:25">
      <c r="B1" s="486" t="s">
        <v>515</v>
      </c>
    </row>
    <row r="2" spans="2:25">
      <c r="R2" s="486" t="s">
        <v>90</v>
      </c>
      <c r="S2" s="514"/>
      <c r="T2" s="486" t="s">
        <v>179</v>
      </c>
      <c r="U2" s="514"/>
      <c r="V2" s="486" t="s">
        <v>141</v>
      </c>
      <c r="W2" s="514"/>
      <c r="X2" s="486" t="s">
        <v>263</v>
      </c>
    </row>
    <row r="3" spans="2:25" ht="24" customHeight="1">
      <c r="C3" s="490" t="s">
        <v>162</v>
      </c>
      <c r="D3" s="490"/>
      <c r="E3" s="490"/>
      <c r="F3" s="490"/>
      <c r="G3" s="490"/>
      <c r="H3" s="490"/>
      <c r="I3" s="490"/>
      <c r="J3" s="490"/>
      <c r="K3" s="490"/>
      <c r="L3" s="490"/>
      <c r="M3" s="490"/>
      <c r="N3" s="490"/>
      <c r="O3" s="490"/>
      <c r="P3" s="490"/>
      <c r="Q3" s="490"/>
      <c r="R3" s="490"/>
      <c r="S3" s="490"/>
      <c r="T3" s="490"/>
      <c r="U3" s="490"/>
      <c r="V3" s="490"/>
    </row>
    <row r="5" spans="2:25">
      <c r="B5" s="486" t="s">
        <v>248</v>
      </c>
    </row>
    <row r="6" spans="2:25">
      <c r="L6" s="76" t="s">
        <v>10</v>
      </c>
      <c r="M6" s="76"/>
      <c r="N6" s="76"/>
      <c r="O6" s="511"/>
      <c r="P6" s="511"/>
      <c r="Q6" s="511"/>
      <c r="R6" s="511"/>
      <c r="S6" s="511"/>
      <c r="T6" s="511"/>
      <c r="U6" s="511"/>
      <c r="V6" s="511"/>
      <c r="W6" s="511"/>
      <c r="X6" s="511"/>
      <c r="Y6" s="511"/>
    </row>
    <row r="7" spans="2:25">
      <c r="L7" s="76" t="s">
        <v>198</v>
      </c>
      <c r="M7" s="76"/>
      <c r="N7" s="76"/>
      <c r="O7" s="511"/>
      <c r="P7" s="511"/>
      <c r="Q7" s="511"/>
      <c r="R7" s="511"/>
      <c r="S7" s="511"/>
      <c r="T7" s="511"/>
      <c r="U7" s="511"/>
      <c r="V7" s="511"/>
      <c r="W7" s="511"/>
      <c r="X7" s="511"/>
      <c r="Y7" s="511"/>
    </row>
    <row r="8" spans="2:25">
      <c r="L8" s="76" t="s">
        <v>133</v>
      </c>
      <c r="M8" s="76"/>
      <c r="N8" s="80"/>
      <c r="O8" s="76"/>
      <c r="P8" s="76"/>
      <c r="Q8" s="511"/>
      <c r="R8" s="511"/>
      <c r="S8" s="511"/>
      <c r="T8" s="511"/>
      <c r="U8" s="511"/>
      <c r="V8" s="511"/>
      <c r="W8" s="511"/>
      <c r="X8" s="511"/>
      <c r="Y8" s="511"/>
    </row>
    <row r="9" spans="2:25">
      <c r="L9" s="76" t="s">
        <v>261</v>
      </c>
      <c r="M9" s="76"/>
      <c r="N9" s="80"/>
      <c r="O9" s="76"/>
      <c r="P9" s="76"/>
      <c r="Q9" s="511"/>
      <c r="R9" s="511"/>
      <c r="S9" s="511"/>
      <c r="T9" s="511"/>
      <c r="U9" s="511"/>
      <c r="V9" s="511"/>
      <c r="W9" s="511"/>
      <c r="X9" s="511"/>
      <c r="Y9" s="511"/>
    </row>
    <row r="10" spans="2:25">
      <c r="L10" s="76"/>
      <c r="M10" s="76"/>
      <c r="N10" s="80"/>
      <c r="O10" s="76"/>
      <c r="P10" s="76"/>
      <c r="Q10" s="79"/>
      <c r="R10" s="79"/>
      <c r="S10" s="79"/>
      <c r="T10" s="79"/>
      <c r="U10" s="79"/>
      <c r="V10" s="79"/>
      <c r="W10" s="79"/>
      <c r="X10" s="79"/>
      <c r="Y10" s="79"/>
    </row>
    <row r="11" spans="2:25">
      <c r="C11" s="486" t="s">
        <v>251</v>
      </c>
    </row>
    <row r="13" spans="2:25" ht="21.75" customHeight="1">
      <c r="B13" s="458" t="s">
        <v>119</v>
      </c>
      <c r="C13" s="158" t="s">
        <v>253</v>
      </c>
      <c r="D13" s="161"/>
      <c r="E13" s="161"/>
      <c r="F13" s="175"/>
      <c r="G13" s="158" t="s">
        <v>193</v>
      </c>
      <c r="H13" s="161"/>
      <c r="I13" s="161"/>
      <c r="J13" s="161"/>
      <c r="K13" s="161"/>
      <c r="L13" s="161"/>
      <c r="M13" s="161"/>
      <c r="N13" s="175"/>
      <c r="O13" s="158" t="s">
        <v>262</v>
      </c>
      <c r="P13" s="161"/>
      <c r="Q13" s="161"/>
      <c r="R13" s="161"/>
      <c r="S13" s="175"/>
      <c r="T13" s="158" t="s">
        <v>99</v>
      </c>
      <c r="U13" s="161"/>
      <c r="V13" s="161"/>
      <c r="W13" s="161"/>
      <c r="X13" s="161"/>
      <c r="Y13" s="175"/>
    </row>
    <row r="14" spans="2:25">
      <c r="B14" s="487" t="s">
        <v>249</v>
      </c>
      <c r="C14" s="491" t="s">
        <v>169</v>
      </c>
      <c r="D14" s="494"/>
      <c r="E14" s="494"/>
      <c r="F14" s="497"/>
      <c r="G14" s="500" t="s">
        <v>107</v>
      </c>
      <c r="H14" s="504"/>
      <c r="I14" s="504"/>
      <c r="J14" s="504"/>
      <c r="K14" s="504"/>
      <c r="L14" s="504"/>
      <c r="M14" s="504"/>
      <c r="N14" s="508"/>
      <c r="O14" s="512" t="s">
        <v>189</v>
      </c>
      <c r="P14" s="513"/>
      <c r="Q14" s="513"/>
      <c r="R14" s="513"/>
      <c r="S14" s="515"/>
      <c r="T14" s="502">
        <v>3</v>
      </c>
      <c r="U14" s="506"/>
      <c r="V14" s="517" t="s">
        <v>179</v>
      </c>
      <c r="W14" s="506">
        <v>0</v>
      </c>
      <c r="X14" s="506"/>
      <c r="Y14" s="518" t="s">
        <v>264</v>
      </c>
    </row>
    <row r="15" spans="2:25">
      <c r="B15" s="488"/>
      <c r="C15" s="492"/>
      <c r="D15" s="495"/>
      <c r="E15" s="495"/>
      <c r="F15" s="498"/>
      <c r="G15" s="500" t="s">
        <v>147</v>
      </c>
      <c r="H15" s="504"/>
      <c r="I15" s="504"/>
      <c r="J15" s="504"/>
      <c r="K15" s="504"/>
      <c r="L15" s="504"/>
      <c r="M15" s="504"/>
      <c r="N15" s="508"/>
      <c r="O15" s="512" t="s">
        <v>189</v>
      </c>
      <c r="P15" s="513"/>
      <c r="Q15" s="513"/>
      <c r="R15" s="513"/>
      <c r="S15" s="515"/>
      <c r="T15" s="502">
        <v>2</v>
      </c>
      <c r="U15" s="506"/>
      <c r="V15" s="517" t="s">
        <v>179</v>
      </c>
      <c r="W15" s="506">
        <v>0</v>
      </c>
      <c r="X15" s="506"/>
      <c r="Y15" s="518" t="s">
        <v>264</v>
      </c>
    </row>
    <row r="16" spans="2:25">
      <c r="B16" s="488"/>
      <c r="C16" s="492"/>
      <c r="D16" s="495"/>
      <c r="E16" s="495"/>
      <c r="F16" s="498"/>
      <c r="G16" s="501" t="s">
        <v>257</v>
      </c>
      <c r="H16" s="505"/>
      <c r="I16" s="505"/>
      <c r="J16" s="505"/>
      <c r="K16" s="505"/>
      <c r="L16" s="505"/>
      <c r="M16" s="505"/>
      <c r="N16" s="509"/>
      <c r="O16" s="512" t="s">
        <v>189</v>
      </c>
      <c r="P16" s="513"/>
      <c r="Q16" s="513"/>
      <c r="R16" s="513"/>
      <c r="S16" s="515"/>
      <c r="T16" s="502">
        <v>3</v>
      </c>
      <c r="U16" s="506"/>
      <c r="V16" s="517" t="s">
        <v>179</v>
      </c>
      <c r="W16" s="506">
        <v>6</v>
      </c>
      <c r="X16" s="506"/>
      <c r="Y16" s="518" t="s">
        <v>264</v>
      </c>
    </row>
    <row r="17" spans="2:25">
      <c r="B17" s="488"/>
      <c r="C17" s="492"/>
      <c r="D17" s="495"/>
      <c r="E17" s="495"/>
      <c r="F17" s="498"/>
      <c r="G17" s="500"/>
      <c r="H17" s="504"/>
      <c r="I17" s="504"/>
      <c r="J17" s="504"/>
      <c r="K17" s="504"/>
      <c r="L17" s="504"/>
      <c r="M17" s="504"/>
      <c r="N17" s="508"/>
      <c r="O17" s="512"/>
      <c r="P17" s="513"/>
      <c r="Q17" s="513"/>
      <c r="R17" s="513"/>
      <c r="S17" s="515"/>
      <c r="T17" s="502"/>
      <c r="U17" s="506"/>
      <c r="V17" s="517" t="s">
        <v>179</v>
      </c>
      <c r="W17" s="506"/>
      <c r="X17" s="506"/>
      <c r="Y17" s="518" t="s">
        <v>264</v>
      </c>
    </row>
    <row r="18" spans="2:25" ht="21.75" customHeight="1">
      <c r="B18" s="489"/>
      <c r="C18" s="493"/>
      <c r="D18" s="496"/>
      <c r="E18" s="496"/>
      <c r="F18" s="499"/>
      <c r="G18" s="502" t="s">
        <v>106</v>
      </c>
      <c r="H18" s="506"/>
      <c r="I18" s="506"/>
      <c r="J18" s="506"/>
      <c r="K18" s="506"/>
      <c r="L18" s="506"/>
      <c r="M18" s="506"/>
      <c r="N18" s="506"/>
      <c r="O18" s="506"/>
      <c r="P18" s="506"/>
      <c r="Q18" s="506"/>
      <c r="R18" s="506"/>
      <c r="S18" s="516"/>
      <c r="T18" s="502">
        <v>8</v>
      </c>
      <c r="U18" s="506"/>
      <c r="V18" s="517" t="s">
        <v>179</v>
      </c>
      <c r="W18" s="506">
        <v>6</v>
      </c>
      <c r="X18" s="506"/>
      <c r="Y18" s="518" t="s">
        <v>264</v>
      </c>
    </row>
    <row r="19" spans="2:25">
      <c r="B19" s="209">
        <v>1</v>
      </c>
      <c r="C19" s="193"/>
      <c r="D19" s="202"/>
      <c r="E19" s="202"/>
      <c r="F19" s="204"/>
      <c r="G19" s="503"/>
      <c r="H19" s="507"/>
      <c r="I19" s="507"/>
      <c r="J19" s="507"/>
      <c r="K19" s="507"/>
      <c r="L19" s="507"/>
      <c r="M19" s="507"/>
      <c r="N19" s="510"/>
      <c r="O19" s="159"/>
      <c r="P19" s="162"/>
      <c r="Q19" s="162"/>
      <c r="R19" s="162"/>
      <c r="S19" s="176"/>
      <c r="T19" s="158"/>
      <c r="U19" s="161"/>
      <c r="V19" s="206" t="s">
        <v>179</v>
      </c>
      <c r="W19" s="161"/>
      <c r="X19" s="161"/>
      <c r="Y19" s="215" t="s">
        <v>100</v>
      </c>
    </row>
    <row r="20" spans="2:25">
      <c r="B20" s="210"/>
      <c r="C20" s="194"/>
      <c r="D20" s="192"/>
      <c r="E20" s="192"/>
      <c r="F20" s="203"/>
      <c r="G20" s="503"/>
      <c r="H20" s="507"/>
      <c r="I20" s="507"/>
      <c r="J20" s="507"/>
      <c r="K20" s="507"/>
      <c r="L20" s="507"/>
      <c r="M20" s="507"/>
      <c r="N20" s="510"/>
      <c r="O20" s="159"/>
      <c r="P20" s="162"/>
      <c r="Q20" s="162"/>
      <c r="R20" s="162"/>
      <c r="S20" s="176"/>
      <c r="T20" s="158"/>
      <c r="U20" s="161"/>
      <c r="V20" s="206" t="s">
        <v>179</v>
      </c>
      <c r="W20" s="161"/>
      <c r="X20" s="161"/>
      <c r="Y20" s="215" t="s">
        <v>100</v>
      </c>
    </row>
    <row r="21" spans="2:25">
      <c r="B21" s="210"/>
      <c r="C21" s="194"/>
      <c r="D21" s="192"/>
      <c r="E21" s="192"/>
      <c r="F21" s="203"/>
      <c r="G21" s="503"/>
      <c r="H21" s="507"/>
      <c r="I21" s="507"/>
      <c r="J21" s="507"/>
      <c r="K21" s="507"/>
      <c r="L21" s="507"/>
      <c r="M21" s="507"/>
      <c r="N21" s="510"/>
      <c r="O21" s="159"/>
      <c r="P21" s="162"/>
      <c r="Q21" s="162"/>
      <c r="R21" s="162"/>
      <c r="S21" s="176"/>
      <c r="T21" s="158"/>
      <c r="U21" s="161"/>
      <c r="V21" s="206" t="s">
        <v>179</v>
      </c>
      <c r="W21" s="161"/>
      <c r="X21" s="161"/>
      <c r="Y21" s="215" t="s">
        <v>100</v>
      </c>
    </row>
    <row r="22" spans="2:25">
      <c r="B22" s="210"/>
      <c r="C22" s="194"/>
      <c r="D22" s="192"/>
      <c r="E22" s="192"/>
      <c r="F22" s="203"/>
      <c r="G22" s="503"/>
      <c r="H22" s="507"/>
      <c r="I22" s="507"/>
      <c r="J22" s="507"/>
      <c r="K22" s="507"/>
      <c r="L22" s="507"/>
      <c r="M22" s="507"/>
      <c r="N22" s="510"/>
      <c r="O22" s="159"/>
      <c r="P22" s="162"/>
      <c r="Q22" s="162"/>
      <c r="R22" s="162"/>
      <c r="S22" s="176"/>
      <c r="T22" s="158"/>
      <c r="U22" s="161"/>
      <c r="V22" s="206" t="s">
        <v>179</v>
      </c>
      <c r="W22" s="161"/>
      <c r="X22" s="161"/>
      <c r="Y22" s="215" t="s">
        <v>100</v>
      </c>
    </row>
    <row r="23" spans="2:25">
      <c r="B23" s="444"/>
      <c r="C23" s="219"/>
      <c r="D23" s="333"/>
      <c r="E23" s="333"/>
      <c r="F23" s="207"/>
      <c r="G23" s="158" t="s">
        <v>106</v>
      </c>
      <c r="H23" s="161"/>
      <c r="I23" s="161"/>
      <c r="J23" s="161"/>
      <c r="K23" s="161"/>
      <c r="L23" s="161"/>
      <c r="M23" s="161"/>
      <c r="N23" s="161"/>
      <c r="O23" s="161"/>
      <c r="P23" s="161"/>
      <c r="Q23" s="161"/>
      <c r="R23" s="161"/>
      <c r="S23" s="175"/>
      <c r="T23" s="158"/>
      <c r="U23" s="161"/>
      <c r="V23" s="206" t="s">
        <v>179</v>
      </c>
      <c r="W23" s="161"/>
      <c r="X23" s="161"/>
      <c r="Y23" s="215" t="s">
        <v>100</v>
      </c>
    </row>
    <row r="24" spans="2:25">
      <c r="B24" s="209">
        <v>2</v>
      </c>
      <c r="C24" s="193"/>
      <c r="D24" s="202"/>
      <c r="E24" s="202"/>
      <c r="F24" s="204"/>
      <c r="G24" s="503"/>
      <c r="H24" s="507"/>
      <c r="I24" s="507"/>
      <c r="J24" s="507"/>
      <c r="K24" s="507"/>
      <c r="L24" s="507"/>
      <c r="M24" s="507"/>
      <c r="N24" s="510"/>
      <c r="O24" s="159"/>
      <c r="P24" s="162"/>
      <c r="Q24" s="162"/>
      <c r="R24" s="162"/>
      <c r="S24" s="176"/>
      <c r="T24" s="158"/>
      <c r="U24" s="161"/>
      <c r="V24" s="206" t="s">
        <v>179</v>
      </c>
      <c r="W24" s="161"/>
      <c r="X24" s="161"/>
      <c r="Y24" s="215" t="s">
        <v>100</v>
      </c>
    </row>
    <row r="25" spans="2:25">
      <c r="B25" s="210"/>
      <c r="C25" s="194"/>
      <c r="D25" s="192"/>
      <c r="E25" s="192"/>
      <c r="F25" s="203"/>
      <c r="G25" s="503"/>
      <c r="H25" s="507"/>
      <c r="I25" s="507"/>
      <c r="J25" s="507"/>
      <c r="K25" s="507"/>
      <c r="L25" s="507"/>
      <c r="M25" s="507"/>
      <c r="N25" s="510"/>
      <c r="O25" s="159"/>
      <c r="P25" s="162"/>
      <c r="Q25" s="162"/>
      <c r="R25" s="162"/>
      <c r="S25" s="176"/>
      <c r="T25" s="158"/>
      <c r="U25" s="161"/>
      <c r="V25" s="206" t="s">
        <v>179</v>
      </c>
      <c r="W25" s="161"/>
      <c r="X25" s="161"/>
      <c r="Y25" s="215" t="s">
        <v>100</v>
      </c>
    </row>
    <row r="26" spans="2:25">
      <c r="B26" s="210"/>
      <c r="C26" s="194"/>
      <c r="D26" s="192"/>
      <c r="E26" s="192"/>
      <c r="F26" s="203"/>
      <c r="G26" s="503"/>
      <c r="H26" s="507"/>
      <c r="I26" s="507"/>
      <c r="J26" s="507"/>
      <c r="K26" s="507"/>
      <c r="L26" s="507"/>
      <c r="M26" s="507"/>
      <c r="N26" s="510"/>
      <c r="O26" s="159"/>
      <c r="P26" s="162"/>
      <c r="Q26" s="162"/>
      <c r="R26" s="162"/>
      <c r="S26" s="176"/>
      <c r="T26" s="158"/>
      <c r="U26" s="161"/>
      <c r="V26" s="206" t="s">
        <v>179</v>
      </c>
      <c r="W26" s="161"/>
      <c r="X26" s="161"/>
      <c r="Y26" s="215" t="s">
        <v>100</v>
      </c>
    </row>
    <row r="27" spans="2:25">
      <c r="B27" s="210"/>
      <c r="C27" s="194"/>
      <c r="D27" s="192"/>
      <c r="E27" s="192"/>
      <c r="F27" s="203"/>
      <c r="G27" s="503"/>
      <c r="H27" s="507"/>
      <c r="I27" s="507"/>
      <c r="J27" s="507"/>
      <c r="K27" s="507"/>
      <c r="L27" s="507"/>
      <c r="M27" s="507"/>
      <c r="N27" s="510"/>
      <c r="O27" s="159"/>
      <c r="P27" s="162"/>
      <c r="Q27" s="162"/>
      <c r="R27" s="162"/>
      <c r="S27" s="176"/>
      <c r="T27" s="158"/>
      <c r="U27" s="161"/>
      <c r="V27" s="206" t="s">
        <v>179</v>
      </c>
      <c r="W27" s="161"/>
      <c r="X27" s="161"/>
      <c r="Y27" s="215" t="s">
        <v>100</v>
      </c>
    </row>
    <row r="28" spans="2:25">
      <c r="B28" s="444"/>
      <c r="C28" s="219"/>
      <c r="D28" s="333"/>
      <c r="E28" s="333"/>
      <c r="F28" s="207"/>
      <c r="G28" s="158" t="s">
        <v>106</v>
      </c>
      <c r="H28" s="161"/>
      <c r="I28" s="161"/>
      <c r="J28" s="161"/>
      <c r="K28" s="161"/>
      <c r="L28" s="161"/>
      <c r="M28" s="161"/>
      <c r="N28" s="161"/>
      <c r="O28" s="161"/>
      <c r="P28" s="161"/>
      <c r="Q28" s="161"/>
      <c r="R28" s="161"/>
      <c r="S28" s="175"/>
      <c r="T28" s="158"/>
      <c r="U28" s="161"/>
      <c r="V28" s="206" t="s">
        <v>179</v>
      </c>
      <c r="W28" s="161"/>
      <c r="X28" s="161"/>
      <c r="Y28" s="215" t="s">
        <v>100</v>
      </c>
    </row>
    <row r="29" spans="2:25">
      <c r="B29" s="209">
        <v>3</v>
      </c>
      <c r="C29" s="193"/>
      <c r="D29" s="202"/>
      <c r="E29" s="202"/>
      <c r="F29" s="204"/>
      <c r="G29" s="503"/>
      <c r="H29" s="507"/>
      <c r="I29" s="507"/>
      <c r="J29" s="507"/>
      <c r="K29" s="507"/>
      <c r="L29" s="507"/>
      <c r="M29" s="507"/>
      <c r="N29" s="510"/>
      <c r="O29" s="159"/>
      <c r="P29" s="162"/>
      <c r="Q29" s="162"/>
      <c r="R29" s="162"/>
      <c r="S29" s="176"/>
      <c r="T29" s="158"/>
      <c r="U29" s="161"/>
      <c r="V29" s="206" t="s">
        <v>179</v>
      </c>
      <c r="W29" s="161"/>
      <c r="X29" s="161"/>
      <c r="Y29" s="215" t="s">
        <v>100</v>
      </c>
    </row>
    <row r="30" spans="2:25">
      <c r="B30" s="210"/>
      <c r="C30" s="194"/>
      <c r="D30" s="192"/>
      <c r="E30" s="192"/>
      <c r="F30" s="203"/>
      <c r="G30" s="503"/>
      <c r="H30" s="507"/>
      <c r="I30" s="507"/>
      <c r="J30" s="507"/>
      <c r="K30" s="507"/>
      <c r="L30" s="507"/>
      <c r="M30" s="507"/>
      <c r="N30" s="510"/>
      <c r="O30" s="159"/>
      <c r="P30" s="162"/>
      <c r="Q30" s="162"/>
      <c r="R30" s="162"/>
      <c r="S30" s="176"/>
      <c r="T30" s="158"/>
      <c r="U30" s="161"/>
      <c r="V30" s="206" t="s">
        <v>179</v>
      </c>
      <c r="W30" s="161"/>
      <c r="X30" s="161"/>
      <c r="Y30" s="215" t="s">
        <v>100</v>
      </c>
    </row>
    <row r="31" spans="2:25">
      <c r="B31" s="210"/>
      <c r="C31" s="194"/>
      <c r="D31" s="192"/>
      <c r="E31" s="192"/>
      <c r="F31" s="203"/>
      <c r="G31" s="503"/>
      <c r="H31" s="507"/>
      <c r="I31" s="507"/>
      <c r="J31" s="507"/>
      <c r="K31" s="507"/>
      <c r="L31" s="507"/>
      <c r="M31" s="507"/>
      <c r="N31" s="510"/>
      <c r="O31" s="159"/>
      <c r="P31" s="162"/>
      <c r="Q31" s="162"/>
      <c r="R31" s="162"/>
      <c r="S31" s="176"/>
      <c r="T31" s="158"/>
      <c r="U31" s="161"/>
      <c r="V31" s="206" t="s">
        <v>179</v>
      </c>
      <c r="W31" s="161"/>
      <c r="X31" s="161"/>
      <c r="Y31" s="215" t="s">
        <v>100</v>
      </c>
    </row>
    <row r="32" spans="2:25">
      <c r="B32" s="210"/>
      <c r="C32" s="194"/>
      <c r="D32" s="192"/>
      <c r="E32" s="192"/>
      <c r="F32" s="203"/>
      <c r="G32" s="503"/>
      <c r="H32" s="507"/>
      <c r="I32" s="507"/>
      <c r="J32" s="507"/>
      <c r="K32" s="507"/>
      <c r="L32" s="507"/>
      <c r="M32" s="507"/>
      <c r="N32" s="510"/>
      <c r="O32" s="159"/>
      <c r="P32" s="162"/>
      <c r="Q32" s="162"/>
      <c r="R32" s="162"/>
      <c r="S32" s="176"/>
      <c r="T32" s="158"/>
      <c r="U32" s="161"/>
      <c r="V32" s="206" t="s">
        <v>179</v>
      </c>
      <c r="W32" s="161"/>
      <c r="X32" s="161"/>
      <c r="Y32" s="215" t="s">
        <v>100</v>
      </c>
    </row>
    <row r="33" spans="2:25">
      <c r="B33" s="444"/>
      <c r="C33" s="219"/>
      <c r="D33" s="333"/>
      <c r="E33" s="333"/>
      <c r="F33" s="207"/>
      <c r="G33" s="158" t="s">
        <v>106</v>
      </c>
      <c r="H33" s="161"/>
      <c r="I33" s="161"/>
      <c r="J33" s="161"/>
      <c r="K33" s="161"/>
      <c r="L33" s="161"/>
      <c r="M33" s="161"/>
      <c r="N33" s="161"/>
      <c r="O33" s="161"/>
      <c r="P33" s="161"/>
      <c r="Q33" s="161"/>
      <c r="R33" s="161"/>
      <c r="S33" s="175"/>
      <c r="T33" s="158"/>
      <c r="U33" s="161"/>
      <c r="V33" s="206" t="s">
        <v>179</v>
      </c>
      <c r="W33" s="161"/>
      <c r="X33" s="161"/>
      <c r="Y33" s="215" t="s">
        <v>100</v>
      </c>
    </row>
    <row r="34" spans="2:25">
      <c r="B34" s="209">
        <v>4</v>
      </c>
      <c r="C34" s="193"/>
      <c r="D34" s="202"/>
      <c r="E34" s="202"/>
      <c r="F34" s="204"/>
      <c r="G34" s="503"/>
      <c r="H34" s="507"/>
      <c r="I34" s="507"/>
      <c r="J34" s="507"/>
      <c r="K34" s="507"/>
      <c r="L34" s="507"/>
      <c r="M34" s="507"/>
      <c r="N34" s="510"/>
      <c r="O34" s="159"/>
      <c r="P34" s="162"/>
      <c r="Q34" s="162"/>
      <c r="R34" s="162"/>
      <c r="S34" s="176"/>
      <c r="T34" s="158"/>
      <c r="U34" s="161"/>
      <c r="V34" s="206" t="s">
        <v>179</v>
      </c>
      <c r="W34" s="161"/>
      <c r="X34" s="161"/>
      <c r="Y34" s="215" t="s">
        <v>100</v>
      </c>
    </row>
    <row r="35" spans="2:25">
      <c r="B35" s="210"/>
      <c r="C35" s="194"/>
      <c r="D35" s="192"/>
      <c r="E35" s="192"/>
      <c r="F35" s="203"/>
      <c r="G35" s="503"/>
      <c r="H35" s="507"/>
      <c r="I35" s="507"/>
      <c r="J35" s="507"/>
      <c r="K35" s="507"/>
      <c r="L35" s="507"/>
      <c r="M35" s="507"/>
      <c r="N35" s="510"/>
      <c r="O35" s="159"/>
      <c r="P35" s="162"/>
      <c r="Q35" s="162"/>
      <c r="R35" s="162"/>
      <c r="S35" s="176"/>
      <c r="T35" s="158"/>
      <c r="U35" s="161"/>
      <c r="V35" s="206" t="s">
        <v>179</v>
      </c>
      <c r="W35" s="161"/>
      <c r="X35" s="161"/>
      <c r="Y35" s="215" t="s">
        <v>100</v>
      </c>
    </row>
    <row r="36" spans="2:25">
      <c r="B36" s="210"/>
      <c r="C36" s="194"/>
      <c r="D36" s="192"/>
      <c r="E36" s="192"/>
      <c r="F36" s="203"/>
      <c r="G36" s="503"/>
      <c r="H36" s="507"/>
      <c r="I36" s="507"/>
      <c r="J36" s="507"/>
      <c r="K36" s="507"/>
      <c r="L36" s="507"/>
      <c r="M36" s="507"/>
      <c r="N36" s="510"/>
      <c r="O36" s="159"/>
      <c r="P36" s="162"/>
      <c r="Q36" s="162"/>
      <c r="R36" s="162"/>
      <c r="S36" s="176"/>
      <c r="T36" s="158"/>
      <c r="U36" s="161"/>
      <c r="V36" s="206" t="s">
        <v>179</v>
      </c>
      <c r="W36" s="161"/>
      <c r="X36" s="161"/>
      <c r="Y36" s="215" t="s">
        <v>100</v>
      </c>
    </row>
    <row r="37" spans="2:25">
      <c r="B37" s="210"/>
      <c r="C37" s="194"/>
      <c r="D37" s="192"/>
      <c r="E37" s="192"/>
      <c r="F37" s="203"/>
      <c r="G37" s="503"/>
      <c r="H37" s="507"/>
      <c r="I37" s="507"/>
      <c r="J37" s="507"/>
      <c r="K37" s="507"/>
      <c r="L37" s="507"/>
      <c r="M37" s="507"/>
      <c r="N37" s="510"/>
      <c r="O37" s="159"/>
      <c r="P37" s="162"/>
      <c r="Q37" s="162"/>
      <c r="R37" s="162"/>
      <c r="S37" s="176"/>
      <c r="T37" s="158"/>
      <c r="U37" s="161"/>
      <c r="V37" s="206" t="s">
        <v>179</v>
      </c>
      <c r="W37" s="161"/>
      <c r="X37" s="161"/>
      <c r="Y37" s="215" t="s">
        <v>100</v>
      </c>
    </row>
    <row r="38" spans="2:25">
      <c r="B38" s="444"/>
      <c r="C38" s="219"/>
      <c r="D38" s="333"/>
      <c r="E38" s="333"/>
      <c r="F38" s="207"/>
      <c r="G38" s="158" t="s">
        <v>106</v>
      </c>
      <c r="H38" s="161"/>
      <c r="I38" s="161"/>
      <c r="J38" s="161"/>
      <c r="K38" s="161"/>
      <c r="L38" s="161"/>
      <c r="M38" s="161"/>
      <c r="N38" s="161"/>
      <c r="O38" s="161"/>
      <c r="P38" s="161"/>
      <c r="Q38" s="161"/>
      <c r="R38" s="161"/>
      <c r="S38" s="175"/>
      <c r="T38" s="158"/>
      <c r="U38" s="161"/>
      <c r="V38" s="206" t="s">
        <v>179</v>
      </c>
      <c r="W38" s="161"/>
      <c r="X38" s="161"/>
      <c r="Y38" s="215" t="s">
        <v>100</v>
      </c>
    </row>
    <row r="39" spans="2:25">
      <c r="B39" s="209">
        <v>5</v>
      </c>
      <c r="C39" s="193"/>
      <c r="D39" s="202"/>
      <c r="E39" s="202"/>
      <c r="F39" s="204"/>
      <c r="G39" s="503"/>
      <c r="H39" s="507"/>
      <c r="I39" s="507"/>
      <c r="J39" s="507"/>
      <c r="K39" s="507"/>
      <c r="L39" s="507"/>
      <c r="M39" s="507"/>
      <c r="N39" s="510"/>
      <c r="O39" s="159"/>
      <c r="P39" s="162"/>
      <c r="Q39" s="162"/>
      <c r="R39" s="162"/>
      <c r="S39" s="176"/>
      <c r="T39" s="158"/>
      <c r="U39" s="161"/>
      <c r="V39" s="206" t="s">
        <v>179</v>
      </c>
      <c r="W39" s="161"/>
      <c r="X39" s="161"/>
      <c r="Y39" s="215" t="s">
        <v>100</v>
      </c>
    </row>
    <row r="40" spans="2:25">
      <c r="B40" s="210"/>
      <c r="C40" s="194"/>
      <c r="D40" s="192"/>
      <c r="E40" s="192"/>
      <c r="F40" s="203"/>
      <c r="G40" s="503"/>
      <c r="H40" s="507"/>
      <c r="I40" s="507"/>
      <c r="J40" s="507"/>
      <c r="K40" s="507"/>
      <c r="L40" s="507"/>
      <c r="M40" s="507"/>
      <c r="N40" s="510"/>
      <c r="O40" s="159"/>
      <c r="P40" s="162"/>
      <c r="Q40" s="162"/>
      <c r="R40" s="162"/>
      <c r="S40" s="176"/>
      <c r="T40" s="158"/>
      <c r="U40" s="161"/>
      <c r="V40" s="206" t="s">
        <v>179</v>
      </c>
      <c r="W40" s="161"/>
      <c r="X40" s="161"/>
      <c r="Y40" s="215" t="s">
        <v>100</v>
      </c>
    </row>
    <row r="41" spans="2:25">
      <c r="B41" s="210"/>
      <c r="C41" s="194"/>
      <c r="D41" s="192"/>
      <c r="E41" s="192"/>
      <c r="F41" s="203"/>
      <c r="G41" s="503"/>
      <c r="H41" s="507"/>
      <c r="I41" s="507"/>
      <c r="J41" s="507"/>
      <c r="K41" s="507"/>
      <c r="L41" s="507"/>
      <c r="M41" s="507"/>
      <c r="N41" s="510"/>
      <c r="O41" s="159"/>
      <c r="P41" s="162"/>
      <c r="Q41" s="162"/>
      <c r="R41" s="162"/>
      <c r="S41" s="176"/>
      <c r="T41" s="158"/>
      <c r="U41" s="161"/>
      <c r="V41" s="206" t="s">
        <v>179</v>
      </c>
      <c r="W41" s="161"/>
      <c r="X41" s="161"/>
      <c r="Y41" s="215" t="s">
        <v>100</v>
      </c>
    </row>
    <row r="42" spans="2:25">
      <c r="B42" s="210"/>
      <c r="C42" s="194"/>
      <c r="D42" s="192"/>
      <c r="E42" s="192"/>
      <c r="F42" s="203"/>
      <c r="G42" s="503"/>
      <c r="H42" s="507"/>
      <c r="I42" s="507"/>
      <c r="J42" s="507"/>
      <c r="K42" s="507"/>
      <c r="L42" s="507"/>
      <c r="M42" s="507"/>
      <c r="N42" s="510"/>
      <c r="O42" s="159"/>
      <c r="P42" s="162"/>
      <c r="Q42" s="162"/>
      <c r="R42" s="162"/>
      <c r="S42" s="176"/>
      <c r="T42" s="158"/>
      <c r="U42" s="161"/>
      <c r="V42" s="206" t="s">
        <v>179</v>
      </c>
      <c r="W42" s="161"/>
      <c r="X42" s="161"/>
      <c r="Y42" s="215" t="s">
        <v>100</v>
      </c>
    </row>
    <row r="43" spans="2:25">
      <c r="B43" s="444"/>
      <c r="C43" s="219"/>
      <c r="D43" s="333"/>
      <c r="E43" s="333"/>
      <c r="F43" s="207"/>
      <c r="G43" s="158" t="s">
        <v>106</v>
      </c>
      <c r="H43" s="161"/>
      <c r="I43" s="161"/>
      <c r="J43" s="161"/>
      <c r="K43" s="161"/>
      <c r="L43" s="161"/>
      <c r="M43" s="161"/>
      <c r="N43" s="161"/>
      <c r="O43" s="161"/>
      <c r="P43" s="161"/>
      <c r="Q43" s="161"/>
      <c r="R43" s="161"/>
      <c r="S43" s="175"/>
      <c r="T43" s="158"/>
      <c r="U43" s="161"/>
      <c r="V43" s="206" t="s">
        <v>179</v>
      </c>
      <c r="W43" s="161"/>
      <c r="X43" s="161"/>
      <c r="Y43" s="215" t="s">
        <v>100</v>
      </c>
    </row>
    <row r="44" spans="2:25">
      <c r="B44" s="209">
        <v>6</v>
      </c>
      <c r="C44" s="193"/>
      <c r="D44" s="202"/>
      <c r="E44" s="202"/>
      <c r="F44" s="204"/>
      <c r="G44" s="503"/>
      <c r="H44" s="507"/>
      <c r="I44" s="507"/>
      <c r="J44" s="507"/>
      <c r="K44" s="507"/>
      <c r="L44" s="507"/>
      <c r="M44" s="507"/>
      <c r="N44" s="510"/>
      <c r="O44" s="159"/>
      <c r="P44" s="162"/>
      <c r="Q44" s="162"/>
      <c r="R44" s="162"/>
      <c r="S44" s="176"/>
      <c r="T44" s="158"/>
      <c r="U44" s="161"/>
      <c r="V44" s="206" t="s">
        <v>179</v>
      </c>
      <c r="W44" s="161"/>
      <c r="X44" s="161"/>
      <c r="Y44" s="215" t="s">
        <v>100</v>
      </c>
    </row>
    <row r="45" spans="2:25">
      <c r="B45" s="210"/>
      <c r="C45" s="194"/>
      <c r="D45" s="192"/>
      <c r="E45" s="192"/>
      <c r="F45" s="203"/>
      <c r="G45" s="503"/>
      <c r="H45" s="507"/>
      <c r="I45" s="507"/>
      <c r="J45" s="507"/>
      <c r="K45" s="507"/>
      <c r="L45" s="507"/>
      <c r="M45" s="507"/>
      <c r="N45" s="510"/>
      <c r="O45" s="159"/>
      <c r="P45" s="162"/>
      <c r="Q45" s="162"/>
      <c r="R45" s="162"/>
      <c r="S45" s="176"/>
      <c r="T45" s="158"/>
      <c r="U45" s="161"/>
      <c r="V45" s="206" t="s">
        <v>179</v>
      </c>
      <c r="W45" s="161"/>
      <c r="X45" s="161"/>
      <c r="Y45" s="215" t="s">
        <v>100</v>
      </c>
    </row>
    <row r="46" spans="2:25">
      <c r="B46" s="210"/>
      <c r="C46" s="194"/>
      <c r="D46" s="192"/>
      <c r="E46" s="192"/>
      <c r="F46" s="203"/>
      <c r="G46" s="503"/>
      <c r="H46" s="507"/>
      <c r="I46" s="507"/>
      <c r="J46" s="507"/>
      <c r="K46" s="507"/>
      <c r="L46" s="507"/>
      <c r="M46" s="507"/>
      <c r="N46" s="510"/>
      <c r="O46" s="159"/>
      <c r="P46" s="162"/>
      <c r="Q46" s="162"/>
      <c r="R46" s="162"/>
      <c r="S46" s="176"/>
      <c r="T46" s="158"/>
      <c r="U46" s="161"/>
      <c r="V46" s="206" t="s">
        <v>179</v>
      </c>
      <c r="W46" s="161"/>
      <c r="X46" s="161"/>
      <c r="Y46" s="215" t="s">
        <v>100</v>
      </c>
    </row>
    <row r="47" spans="2:25">
      <c r="B47" s="210"/>
      <c r="C47" s="194"/>
      <c r="D47" s="192"/>
      <c r="E47" s="192"/>
      <c r="F47" s="203"/>
      <c r="G47" s="503"/>
      <c r="H47" s="507"/>
      <c r="I47" s="507"/>
      <c r="J47" s="507"/>
      <c r="K47" s="507"/>
      <c r="L47" s="507"/>
      <c r="M47" s="507"/>
      <c r="N47" s="510"/>
      <c r="O47" s="159"/>
      <c r="P47" s="162"/>
      <c r="Q47" s="162"/>
      <c r="R47" s="162"/>
      <c r="S47" s="176"/>
      <c r="T47" s="158"/>
      <c r="U47" s="161"/>
      <c r="V47" s="206" t="s">
        <v>179</v>
      </c>
      <c r="W47" s="161"/>
      <c r="X47" s="161"/>
      <c r="Y47" s="215" t="s">
        <v>100</v>
      </c>
    </row>
    <row r="48" spans="2:25">
      <c r="B48" s="444"/>
      <c r="C48" s="219"/>
      <c r="D48" s="333"/>
      <c r="E48" s="333"/>
      <c r="F48" s="207"/>
      <c r="G48" s="158" t="s">
        <v>106</v>
      </c>
      <c r="H48" s="161"/>
      <c r="I48" s="161"/>
      <c r="J48" s="161"/>
      <c r="K48" s="161"/>
      <c r="L48" s="161"/>
      <c r="M48" s="161"/>
      <c r="N48" s="161"/>
      <c r="O48" s="161"/>
      <c r="P48" s="161"/>
      <c r="Q48" s="161"/>
      <c r="R48" s="161"/>
      <c r="S48" s="175"/>
      <c r="T48" s="158"/>
      <c r="U48" s="161"/>
      <c r="V48" s="206" t="s">
        <v>179</v>
      </c>
      <c r="W48" s="161"/>
      <c r="X48" s="161"/>
      <c r="Y48" s="215" t="s">
        <v>100</v>
      </c>
    </row>
    <row r="49" spans="2:25">
      <c r="B49" s="79"/>
      <c r="C49" s="79" t="s">
        <v>254</v>
      </c>
      <c r="D49" s="78" t="s">
        <v>165</v>
      </c>
      <c r="E49" s="79"/>
      <c r="F49" s="79"/>
      <c r="G49" s="79"/>
      <c r="H49" s="79"/>
      <c r="I49" s="79"/>
      <c r="J49" s="79"/>
      <c r="K49" s="79"/>
      <c r="L49" s="79"/>
      <c r="M49" s="79"/>
      <c r="N49" s="79"/>
      <c r="O49" s="79"/>
      <c r="P49" s="79"/>
      <c r="Q49" s="79"/>
      <c r="R49" s="79"/>
      <c r="S49" s="79"/>
      <c r="T49" s="79"/>
      <c r="U49" s="79"/>
      <c r="V49" s="76"/>
      <c r="W49" s="79"/>
      <c r="X49" s="79"/>
      <c r="Y49" s="76"/>
    </row>
    <row r="50" spans="2:25">
      <c r="C50" s="486" t="s">
        <v>30</v>
      </c>
      <c r="D50" s="486" t="s">
        <v>256</v>
      </c>
    </row>
    <row r="51" spans="2:25">
      <c r="C51" s="486" t="s">
        <v>93</v>
      </c>
      <c r="D51" s="486" t="s">
        <v>174</v>
      </c>
    </row>
  </sheetData>
  <mergeCells count="156">
    <mergeCell ref="C3:V3"/>
    <mergeCell ref="O6:Y6"/>
    <mergeCell ref="O7:Y7"/>
    <mergeCell ref="Q8:Y8"/>
    <mergeCell ref="Q9:Y9"/>
    <mergeCell ref="C13:F13"/>
    <mergeCell ref="G13:N13"/>
    <mergeCell ref="O13:S13"/>
    <mergeCell ref="T13:Y13"/>
    <mergeCell ref="G14:N14"/>
    <mergeCell ref="O14:S14"/>
    <mergeCell ref="T14:U14"/>
    <mergeCell ref="W14:X14"/>
    <mergeCell ref="G15:N15"/>
    <mergeCell ref="O15:S15"/>
    <mergeCell ref="T15:U15"/>
    <mergeCell ref="W15:X15"/>
    <mergeCell ref="G16:N16"/>
    <mergeCell ref="O16:S16"/>
    <mergeCell ref="T16:U16"/>
    <mergeCell ref="W16:X16"/>
    <mergeCell ref="G17:N17"/>
    <mergeCell ref="O17:S17"/>
    <mergeCell ref="T17:U17"/>
    <mergeCell ref="W17:X17"/>
    <mergeCell ref="G18:S18"/>
    <mergeCell ref="T18:U18"/>
    <mergeCell ref="W18:X18"/>
    <mergeCell ref="G19:N19"/>
    <mergeCell ref="O19:S19"/>
    <mergeCell ref="T19:U19"/>
    <mergeCell ref="W19:X19"/>
    <mergeCell ref="G20:N20"/>
    <mergeCell ref="O20:S20"/>
    <mergeCell ref="T20:U20"/>
    <mergeCell ref="W20:X20"/>
    <mergeCell ref="G21:N21"/>
    <mergeCell ref="O21:S21"/>
    <mergeCell ref="T21:U21"/>
    <mergeCell ref="W21:X21"/>
    <mergeCell ref="G22:N22"/>
    <mergeCell ref="O22:S22"/>
    <mergeCell ref="T22:U22"/>
    <mergeCell ref="W22:X22"/>
    <mergeCell ref="G23:S23"/>
    <mergeCell ref="T23:U23"/>
    <mergeCell ref="W23:X23"/>
    <mergeCell ref="G24:N24"/>
    <mergeCell ref="O24:S24"/>
    <mergeCell ref="T24:U24"/>
    <mergeCell ref="W24:X24"/>
    <mergeCell ref="G25:N25"/>
    <mergeCell ref="O25:S25"/>
    <mergeCell ref="T25:U25"/>
    <mergeCell ref="W25:X25"/>
    <mergeCell ref="G26:N26"/>
    <mergeCell ref="O26:S26"/>
    <mergeCell ref="T26:U26"/>
    <mergeCell ref="W26:X26"/>
    <mergeCell ref="G27:N27"/>
    <mergeCell ref="O27:S27"/>
    <mergeCell ref="T27:U27"/>
    <mergeCell ref="W27:X27"/>
    <mergeCell ref="G28:S28"/>
    <mergeCell ref="T28:U28"/>
    <mergeCell ref="W28:X28"/>
    <mergeCell ref="G29:N29"/>
    <mergeCell ref="O29:S29"/>
    <mergeCell ref="T29:U29"/>
    <mergeCell ref="W29:X29"/>
    <mergeCell ref="G30:N30"/>
    <mergeCell ref="O30:S30"/>
    <mergeCell ref="T30:U30"/>
    <mergeCell ref="W30:X30"/>
    <mergeCell ref="G31:N31"/>
    <mergeCell ref="O31:S31"/>
    <mergeCell ref="T31:U31"/>
    <mergeCell ref="W31:X31"/>
    <mergeCell ref="G32:N32"/>
    <mergeCell ref="O32:S32"/>
    <mergeCell ref="T32:U32"/>
    <mergeCell ref="W32:X32"/>
    <mergeCell ref="G33:S33"/>
    <mergeCell ref="T33:U33"/>
    <mergeCell ref="W33:X33"/>
    <mergeCell ref="G34:N34"/>
    <mergeCell ref="O34:S34"/>
    <mergeCell ref="T34:U34"/>
    <mergeCell ref="W34:X34"/>
    <mergeCell ref="G35:N35"/>
    <mergeCell ref="O35:S35"/>
    <mergeCell ref="T35:U35"/>
    <mergeCell ref="W35:X35"/>
    <mergeCell ref="G36:N36"/>
    <mergeCell ref="O36:S36"/>
    <mergeCell ref="T36:U36"/>
    <mergeCell ref="W36:X36"/>
    <mergeCell ref="G37:N37"/>
    <mergeCell ref="O37:S37"/>
    <mergeCell ref="T37:U37"/>
    <mergeCell ref="W37:X37"/>
    <mergeCell ref="G38:S38"/>
    <mergeCell ref="T38:U38"/>
    <mergeCell ref="W38:X38"/>
    <mergeCell ref="G39:N39"/>
    <mergeCell ref="O39:S39"/>
    <mergeCell ref="T39:U39"/>
    <mergeCell ref="W39:X39"/>
    <mergeCell ref="G40:N40"/>
    <mergeCell ref="O40:S40"/>
    <mergeCell ref="T40:U40"/>
    <mergeCell ref="W40:X40"/>
    <mergeCell ref="G41:N41"/>
    <mergeCell ref="O41:S41"/>
    <mergeCell ref="T41:U41"/>
    <mergeCell ref="W41:X41"/>
    <mergeCell ref="G42:N42"/>
    <mergeCell ref="O42:S42"/>
    <mergeCell ref="T42:U42"/>
    <mergeCell ref="W42:X42"/>
    <mergeCell ref="G43:S43"/>
    <mergeCell ref="T43:U43"/>
    <mergeCell ref="W43:X43"/>
    <mergeCell ref="G44:N44"/>
    <mergeCell ref="O44:S44"/>
    <mergeCell ref="T44:U44"/>
    <mergeCell ref="W44:X44"/>
    <mergeCell ref="G45:N45"/>
    <mergeCell ref="O45:S45"/>
    <mergeCell ref="T45:U45"/>
    <mergeCell ref="W45:X45"/>
    <mergeCell ref="G46:N46"/>
    <mergeCell ref="O46:S46"/>
    <mergeCell ref="T46:U46"/>
    <mergeCell ref="W46:X46"/>
    <mergeCell ref="G47:N47"/>
    <mergeCell ref="O47:S47"/>
    <mergeCell ref="T47:U47"/>
    <mergeCell ref="W47:X47"/>
    <mergeCell ref="G48:S48"/>
    <mergeCell ref="T48:U48"/>
    <mergeCell ref="W48:X48"/>
    <mergeCell ref="B14:B18"/>
    <mergeCell ref="C14:F18"/>
    <mergeCell ref="B19:B23"/>
    <mergeCell ref="C19:F23"/>
    <mergeCell ref="B24:B28"/>
    <mergeCell ref="C24:F28"/>
    <mergeCell ref="B29:B33"/>
    <mergeCell ref="C29:F33"/>
    <mergeCell ref="B34:B38"/>
    <mergeCell ref="C34:F38"/>
    <mergeCell ref="B39:B43"/>
    <mergeCell ref="C39:F43"/>
    <mergeCell ref="B44:B48"/>
    <mergeCell ref="C44:F48"/>
  </mergeCells>
  <phoneticPr fontId="7" type="Hiragana"/>
  <pageMargins left="0.7" right="0.7" top="0.75" bottom="0.75" header="0.3" footer="0.3"/>
  <pageSetup paperSize="9" scale="9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tabColor theme="8" tint="0.6"/>
    <pageSetUpPr fitToPage="1"/>
  </sheetPr>
  <dimension ref="B1:BS73"/>
  <sheetViews>
    <sheetView workbookViewId="0">
      <selection sqref="A1:G1"/>
    </sheetView>
  </sheetViews>
  <sheetFormatPr defaultRowHeight="18.75"/>
  <cols>
    <col min="1" max="1" width="1.875" style="519" customWidth="1"/>
    <col min="2" max="3" width="9" style="519" customWidth="1"/>
    <col min="4" max="4" width="45.625" style="519" customWidth="1"/>
    <col min="5" max="16384" width="9" style="519" customWidth="1"/>
  </cols>
  <sheetData>
    <row r="1" spans="2:11">
      <c r="B1" s="519" t="s">
        <v>401</v>
      </c>
      <c r="D1" s="526"/>
      <c r="E1" s="526"/>
      <c r="F1" s="526"/>
    </row>
    <row r="2" spans="2:11" s="520" customFormat="1" ht="20.25" customHeight="1">
      <c r="B2" s="522" t="s">
        <v>402</v>
      </c>
      <c r="C2" s="522"/>
      <c r="D2" s="526"/>
      <c r="E2" s="526"/>
      <c r="F2" s="526"/>
    </row>
    <row r="3" spans="2:11" s="520" customFormat="1" ht="20.25" customHeight="1">
      <c r="B3" s="522"/>
      <c r="C3" s="522"/>
      <c r="D3" s="526"/>
      <c r="E3" s="526"/>
      <c r="F3" s="526"/>
    </row>
    <row r="4" spans="2:11" s="521" customFormat="1" ht="20.25" customHeight="1">
      <c r="B4" s="523"/>
      <c r="C4" s="526" t="s">
        <v>433</v>
      </c>
      <c r="D4" s="526"/>
      <c r="F4" s="536" t="s">
        <v>448</v>
      </c>
      <c r="G4" s="536"/>
      <c r="H4" s="536"/>
      <c r="I4" s="536"/>
      <c r="J4" s="536"/>
      <c r="K4" s="536"/>
    </row>
    <row r="5" spans="2:11" s="521" customFormat="1" ht="20.25" customHeight="1">
      <c r="B5" s="524"/>
      <c r="C5" s="526" t="s">
        <v>163</v>
      </c>
      <c r="D5" s="526"/>
      <c r="F5" s="536"/>
      <c r="G5" s="536"/>
      <c r="H5" s="536"/>
      <c r="I5" s="536"/>
      <c r="J5" s="536"/>
      <c r="K5" s="536"/>
    </row>
    <row r="6" spans="2:11" s="520" customFormat="1" ht="20.25" customHeight="1">
      <c r="B6" s="525" t="s">
        <v>403</v>
      </c>
      <c r="C6" s="526"/>
      <c r="D6" s="526"/>
      <c r="E6" s="530"/>
      <c r="F6" s="533"/>
    </row>
    <row r="7" spans="2:11" s="520" customFormat="1" ht="20.25" customHeight="1">
      <c r="B7" s="522"/>
      <c r="C7" s="522"/>
      <c r="D7" s="526"/>
      <c r="E7" s="530"/>
      <c r="F7" s="533"/>
    </row>
    <row r="8" spans="2:11" s="520" customFormat="1" ht="20.25" customHeight="1">
      <c r="B8" s="526" t="s">
        <v>405</v>
      </c>
      <c r="C8" s="522"/>
      <c r="D8" s="526"/>
      <c r="E8" s="530"/>
      <c r="F8" s="533"/>
    </row>
    <row r="9" spans="2:11" s="520" customFormat="1" ht="20.25" customHeight="1">
      <c r="B9" s="522"/>
      <c r="C9" s="522"/>
      <c r="D9" s="526"/>
      <c r="E9" s="526"/>
      <c r="F9" s="526"/>
    </row>
    <row r="10" spans="2:11" s="520" customFormat="1" ht="20.25" customHeight="1">
      <c r="B10" s="526" t="s">
        <v>369</v>
      </c>
      <c r="C10" s="522"/>
      <c r="D10" s="526"/>
      <c r="E10" s="526"/>
      <c r="F10" s="526"/>
    </row>
    <row r="11" spans="2:11" s="520" customFormat="1" ht="20.25" customHeight="1">
      <c r="B11" s="526"/>
      <c r="C11" s="522"/>
      <c r="D11" s="526"/>
      <c r="E11" s="526"/>
      <c r="F11" s="526"/>
    </row>
    <row r="12" spans="2:11" s="520" customFormat="1" ht="20.25" customHeight="1">
      <c r="B12" s="526" t="s">
        <v>181</v>
      </c>
      <c r="C12" s="522"/>
      <c r="D12" s="526"/>
    </row>
    <row r="13" spans="2:11" s="520" customFormat="1" ht="20.25" customHeight="1">
      <c r="B13" s="526"/>
      <c r="C13" s="522"/>
      <c r="D13" s="526"/>
    </row>
    <row r="14" spans="2:11" s="520" customFormat="1" ht="20.25" customHeight="1">
      <c r="B14" s="526" t="s">
        <v>407</v>
      </c>
      <c r="C14" s="522"/>
      <c r="D14" s="526"/>
    </row>
    <row r="15" spans="2:11" s="520" customFormat="1" ht="20.25" customHeight="1">
      <c r="B15" s="526"/>
      <c r="C15" s="522"/>
      <c r="D15" s="526"/>
    </row>
    <row r="16" spans="2:11" s="520" customFormat="1" ht="20.25" customHeight="1">
      <c r="B16" s="526" t="s">
        <v>408</v>
      </c>
      <c r="C16" s="522"/>
      <c r="D16" s="526"/>
    </row>
    <row r="17" spans="2:25" s="520" customFormat="1" ht="20.25" customHeight="1">
      <c r="B17" s="522"/>
      <c r="C17" s="522"/>
      <c r="D17" s="526"/>
    </row>
    <row r="18" spans="2:25" s="520" customFormat="1" ht="20.25" customHeight="1">
      <c r="B18" s="526" t="s">
        <v>410</v>
      </c>
      <c r="C18" s="522"/>
      <c r="D18" s="526"/>
    </row>
    <row r="19" spans="2:25" s="520" customFormat="1" ht="20.25" customHeight="1">
      <c r="B19" s="522"/>
      <c r="C19" s="522"/>
      <c r="D19" s="526"/>
    </row>
    <row r="20" spans="2:25" s="520" customFormat="1" ht="17.25" customHeight="1">
      <c r="B20" s="526" t="s">
        <v>252</v>
      </c>
      <c r="C20" s="526"/>
      <c r="D20" s="526"/>
    </row>
    <row r="21" spans="2:25" s="520" customFormat="1" ht="17.25" customHeight="1">
      <c r="B21" s="526" t="s">
        <v>411</v>
      </c>
      <c r="C21" s="526"/>
      <c r="D21" s="526"/>
    </row>
    <row r="22" spans="2:25" s="520" customFormat="1" ht="17.25" customHeight="1">
      <c r="B22" s="526"/>
      <c r="C22" s="526"/>
      <c r="D22" s="526"/>
    </row>
    <row r="23" spans="2:25" s="520" customFormat="1" ht="17.25" customHeight="1">
      <c r="B23" s="526"/>
      <c r="C23" s="529" t="s">
        <v>119</v>
      </c>
      <c r="D23" s="529" t="s">
        <v>303</v>
      </c>
    </row>
    <row r="24" spans="2:25" s="520" customFormat="1" ht="17.25" customHeight="1">
      <c r="B24" s="526"/>
      <c r="C24" s="529">
        <v>1</v>
      </c>
      <c r="D24" s="532" t="s">
        <v>441</v>
      </c>
    </row>
    <row r="25" spans="2:25" s="520" customFormat="1" ht="17.25" customHeight="1">
      <c r="B25" s="526"/>
      <c r="C25" s="529">
        <v>2</v>
      </c>
      <c r="D25" s="532" t="s">
        <v>6</v>
      </c>
    </row>
    <row r="26" spans="2:25" s="520" customFormat="1" ht="17.25" customHeight="1">
      <c r="B26" s="526"/>
      <c r="C26" s="529">
        <v>3</v>
      </c>
      <c r="D26" s="532" t="s">
        <v>444</v>
      </c>
    </row>
    <row r="27" spans="2:25" s="520" customFormat="1" ht="17.25" customHeight="1">
      <c r="B27" s="526"/>
      <c r="C27" s="529">
        <v>4</v>
      </c>
      <c r="D27" s="532" t="s">
        <v>445</v>
      </c>
    </row>
    <row r="28" spans="2:25" s="520" customFormat="1" ht="17.25" customHeight="1">
      <c r="B28" s="526"/>
      <c r="C28" s="529">
        <v>5</v>
      </c>
      <c r="D28" s="532" t="s">
        <v>190</v>
      </c>
    </row>
    <row r="29" spans="2:25" s="520" customFormat="1" ht="17.25" customHeight="1">
      <c r="B29" s="526"/>
      <c r="C29" s="530"/>
      <c r="D29" s="533"/>
    </row>
    <row r="30" spans="2:25" s="520" customFormat="1" ht="17.25" customHeight="1">
      <c r="B30" s="526" t="s">
        <v>412</v>
      </c>
      <c r="C30" s="526"/>
      <c r="D30" s="526"/>
      <c r="E30" s="521"/>
      <c r="F30" s="521"/>
    </row>
    <row r="31" spans="2:25" s="520" customFormat="1" ht="17.25" customHeight="1">
      <c r="B31" s="526" t="s">
        <v>413</v>
      </c>
      <c r="C31" s="526"/>
      <c r="D31" s="526"/>
      <c r="E31" s="521"/>
      <c r="F31" s="521"/>
    </row>
    <row r="32" spans="2:25" s="520" customFormat="1" ht="17.25" customHeight="1">
      <c r="B32" s="526"/>
      <c r="C32" s="526"/>
      <c r="D32" s="526"/>
      <c r="E32" s="521"/>
      <c r="F32" s="521"/>
      <c r="G32" s="537"/>
      <c r="H32" s="537"/>
      <c r="J32" s="537"/>
      <c r="K32" s="537"/>
      <c r="L32" s="537"/>
      <c r="M32" s="537"/>
      <c r="N32" s="537"/>
      <c r="O32" s="537"/>
      <c r="R32" s="537"/>
      <c r="S32" s="537"/>
      <c r="T32" s="537"/>
      <c r="W32" s="537"/>
      <c r="X32" s="537"/>
      <c r="Y32" s="537"/>
    </row>
    <row r="33" spans="2:51" s="520" customFormat="1" ht="17.25" customHeight="1">
      <c r="B33" s="526"/>
      <c r="C33" s="529" t="s">
        <v>238</v>
      </c>
      <c r="D33" s="529" t="s">
        <v>244</v>
      </c>
      <c r="E33" s="521"/>
      <c r="F33" s="521"/>
      <c r="G33" s="537"/>
      <c r="H33" s="537"/>
      <c r="J33" s="537"/>
      <c r="K33" s="537"/>
      <c r="L33" s="537"/>
      <c r="M33" s="537"/>
      <c r="N33" s="537"/>
      <c r="O33" s="537"/>
      <c r="R33" s="537"/>
      <c r="S33" s="537"/>
      <c r="T33" s="537"/>
      <c r="W33" s="537"/>
      <c r="X33" s="537"/>
      <c r="Y33" s="537"/>
    </row>
    <row r="34" spans="2:51" s="520" customFormat="1" ht="17.25" customHeight="1">
      <c r="B34" s="526"/>
      <c r="C34" s="529" t="s">
        <v>434</v>
      </c>
      <c r="D34" s="532" t="s">
        <v>446</v>
      </c>
      <c r="E34" s="521"/>
      <c r="F34" s="521"/>
      <c r="G34" s="537"/>
      <c r="H34" s="537"/>
      <c r="J34" s="537"/>
      <c r="K34" s="537"/>
      <c r="L34" s="537"/>
      <c r="M34" s="537"/>
      <c r="N34" s="537"/>
      <c r="O34" s="537"/>
      <c r="R34" s="537"/>
      <c r="S34" s="537"/>
      <c r="T34" s="537"/>
      <c r="W34" s="537"/>
      <c r="X34" s="537"/>
      <c r="Y34" s="537"/>
    </row>
    <row r="35" spans="2:51" s="520" customFormat="1" ht="17.25" customHeight="1">
      <c r="B35" s="526"/>
      <c r="C35" s="529" t="s">
        <v>435</v>
      </c>
      <c r="D35" s="532" t="s">
        <v>366</v>
      </c>
      <c r="E35" s="521"/>
      <c r="F35" s="521"/>
      <c r="G35" s="537"/>
      <c r="H35" s="537"/>
      <c r="J35" s="537"/>
      <c r="K35" s="537"/>
      <c r="L35" s="537"/>
      <c r="M35" s="537"/>
      <c r="N35" s="537"/>
      <c r="O35" s="537"/>
      <c r="R35" s="537"/>
      <c r="S35" s="537"/>
      <c r="T35" s="537"/>
      <c r="W35" s="537"/>
      <c r="X35" s="537"/>
      <c r="Y35" s="537"/>
    </row>
    <row r="36" spans="2:51" s="520" customFormat="1" ht="17.25" customHeight="1">
      <c r="B36" s="526"/>
      <c r="C36" s="529" t="s">
        <v>41</v>
      </c>
      <c r="D36" s="532" t="s">
        <v>447</v>
      </c>
      <c r="E36" s="521"/>
      <c r="F36" s="521"/>
      <c r="G36" s="537"/>
      <c r="H36" s="537"/>
      <c r="J36" s="537"/>
      <c r="K36" s="537"/>
      <c r="L36" s="537"/>
      <c r="M36" s="537"/>
      <c r="N36" s="537"/>
      <c r="O36" s="537"/>
      <c r="R36" s="537"/>
      <c r="S36" s="537"/>
      <c r="T36" s="537"/>
      <c r="W36" s="537"/>
      <c r="X36" s="537"/>
      <c r="Y36" s="537"/>
    </row>
    <row r="37" spans="2:51" s="520" customFormat="1" ht="17.25" customHeight="1">
      <c r="B37" s="526"/>
      <c r="C37" s="529" t="s">
        <v>415</v>
      </c>
      <c r="D37" s="532" t="s">
        <v>319</v>
      </c>
      <c r="E37" s="521"/>
      <c r="F37" s="521"/>
      <c r="G37" s="537"/>
      <c r="H37" s="537"/>
      <c r="J37" s="537"/>
      <c r="K37" s="537"/>
      <c r="L37" s="537"/>
      <c r="M37" s="537"/>
      <c r="N37" s="537"/>
      <c r="O37" s="537"/>
      <c r="R37" s="537"/>
      <c r="S37" s="537"/>
      <c r="T37" s="537"/>
      <c r="W37" s="537"/>
      <c r="X37" s="537"/>
      <c r="Y37" s="537"/>
    </row>
    <row r="38" spans="2:51" s="520" customFormat="1" ht="17.25" customHeight="1">
      <c r="B38" s="526"/>
      <c r="C38" s="526"/>
      <c r="D38" s="526"/>
      <c r="E38" s="521"/>
      <c r="F38" s="521"/>
      <c r="G38" s="537"/>
      <c r="H38" s="537"/>
      <c r="J38" s="537"/>
      <c r="K38" s="537"/>
      <c r="L38" s="537"/>
      <c r="M38" s="537"/>
      <c r="N38" s="537"/>
      <c r="O38" s="537"/>
      <c r="R38" s="537"/>
      <c r="S38" s="537"/>
      <c r="T38" s="537"/>
      <c r="W38" s="537"/>
      <c r="X38" s="537"/>
      <c r="Y38" s="537"/>
    </row>
    <row r="39" spans="2:51" s="520" customFormat="1" ht="17.25" customHeight="1">
      <c r="B39" s="526"/>
      <c r="C39" s="531" t="s">
        <v>74</v>
      </c>
      <c r="D39" s="526"/>
      <c r="E39" s="521"/>
      <c r="F39" s="521"/>
      <c r="G39" s="537"/>
      <c r="H39" s="537"/>
      <c r="J39" s="537"/>
      <c r="K39" s="537"/>
      <c r="L39" s="537"/>
      <c r="M39" s="537"/>
      <c r="N39" s="537"/>
      <c r="O39" s="537"/>
      <c r="R39" s="537"/>
      <c r="S39" s="537"/>
      <c r="T39" s="537"/>
      <c r="W39" s="537"/>
      <c r="X39" s="537"/>
      <c r="Y39" s="537"/>
    </row>
    <row r="40" spans="2:51" s="520" customFormat="1" ht="17.25" customHeight="1">
      <c r="B40" s="521"/>
      <c r="C40" s="526" t="s">
        <v>437</v>
      </c>
      <c r="D40" s="521"/>
      <c r="E40" s="521"/>
      <c r="F40" s="531"/>
      <c r="G40" s="537"/>
      <c r="H40" s="537"/>
      <c r="J40" s="537"/>
      <c r="K40" s="537"/>
      <c r="L40" s="537"/>
      <c r="M40" s="537"/>
      <c r="N40" s="537"/>
      <c r="O40" s="537"/>
      <c r="R40" s="537"/>
      <c r="S40" s="537"/>
      <c r="T40" s="537"/>
      <c r="W40" s="537"/>
      <c r="X40" s="537"/>
      <c r="Y40" s="537"/>
    </row>
    <row r="41" spans="2:51" s="520" customFormat="1" ht="17.25" customHeight="1">
      <c r="B41" s="521"/>
      <c r="C41" s="526" t="s">
        <v>439</v>
      </c>
      <c r="D41" s="521"/>
      <c r="E41" s="521"/>
      <c r="F41" s="526"/>
      <c r="G41" s="537"/>
      <c r="H41" s="537"/>
      <c r="J41" s="537"/>
      <c r="K41" s="537"/>
      <c r="L41" s="537"/>
      <c r="M41" s="537"/>
      <c r="N41" s="537"/>
      <c r="O41" s="537"/>
      <c r="R41" s="537"/>
      <c r="S41" s="537"/>
      <c r="T41" s="537"/>
      <c r="W41" s="537"/>
      <c r="X41" s="537"/>
      <c r="Y41" s="537"/>
    </row>
    <row r="42" spans="2:51" s="520" customFormat="1" ht="17.25" customHeight="1">
      <c r="B42" s="526"/>
      <c r="C42" s="526"/>
      <c r="D42" s="526"/>
      <c r="E42" s="531"/>
      <c r="F42" s="537"/>
      <c r="G42" s="537"/>
      <c r="H42" s="537"/>
      <c r="J42" s="537"/>
      <c r="K42" s="537"/>
      <c r="L42" s="537"/>
      <c r="M42" s="537"/>
      <c r="N42" s="537"/>
      <c r="O42" s="537"/>
      <c r="R42" s="537"/>
      <c r="S42" s="537"/>
      <c r="T42" s="537"/>
      <c r="W42" s="537"/>
      <c r="X42" s="537"/>
      <c r="Y42" s="537"/>
    </row>
    <row r="43" spans="2:51" s="520" customFormat="1" ht="17.25" customHeight="1">
      <c r="B43" s="526" t="s">
        <v>299</v>
      </c>
      <c r="C43" s="526"/>
      <c r="D43" s="526"/>
    </row>
    <row r="44" spans="2:51" s="520" customFormat="1" ht="17.25" customHeight="1">
      <c r="B44" s="526" t="s">
        <v>414</v>
      </c>
      <c r="C44" s="526"/>
      <c r="D44" s="526"/>
    </row>
    <row r="45" spans="2:51" s="520" customFormat="1" ht="17.25" customHeight="1">
      <c r="B45" s="527" t="s">
        <v>416</v>
      </c>
      <c r="C45" s="521"/>
      <c r="D45" s="521"/>
      <c r="E45" s="534"/>
      <c r="F45" s="534"/>
      <c r="G45" s="534"/>
      <c r="H45" s="534"/>
      <c r="I45" s="534"/>
      <c r="J45" s="534"/>
      <c r="K45" s="534"/>
      <c r="L45" s="534"/>
      <c r="M45" s="534"/>
      <c r="N45" s="534"/>
      <c r="O45" s="538"/>
      <c r="P45" s="538"/>
      <c r="Q45" s="534"/>
      <c r="R45" s="538"/>
      <c r="S45" s="534"/>
      <c r="T45" s="534"/>
      <c r="U45" s="538"/>
      <c r="Y45" s="534"/>
      <c r="Z45" s="534"/>
      <c r="AA45" s="534"/>
      <c r="AB45" s="534"/>
      <c r="AD45" s="534"/>
      <c r="AE45" s="538"/>
      <c r="AF45" s="538"/>
      <c r="AG45" s="538"/>
      <c r="AH45" s="538"/>
      <c r="AI45" s="539"/>
      <c r="AJ45" s="538"/>
      <c r="AK45" s="538"/>
      <c r="AL45" s="538"/>
      <c r="AM45" s="538"/>
      <c r="AN45" s="538"/>
      <c r="AO45" s="538"/>
      <c r="AP45" s="538"/>
      <c r="AQ45" s="538"/>
      <c r="AR45" s="538"/>
      <c r="AS45" s="538"/>
      <c r="AT45" s="538"/>
      <c r="AU45" s="538"/>
      <c r="AV45" s="538"/>
      <c r="AW45" s="538"/>
      <c r="AX45" s="538"/>
      <c r="AY45" s="539"/>
    </row>
    <row r="46" spans="2:51" s="520" customFormat="1" ht="17.25" customHeight="1"/>
    <row r="47" spans="2:51" s="520" customFormat="1" ht="17.25" customHeight="1">
      <c r="B47" s="526" t="s">
        <v>301</v>
      </c>
      <c r="C47" s="526"/>
    </row>
    <row r="48" spans="2:51" s="520" customFormat="1" ht="17.25" customHeight="1">
      <c r="B48" s="526"/>
      <c r="C48" s="526"/>
    </row>
    <row r="49" spans="2:54" s="520" customFormat="1" ht="17.25" customHeight="1">
      <c r="B49" s="526" t="s">
        <v>417</v>
      </c>
      <c r="C49" s="526"/>
    </row>
    <row r="50" spans="2:54" s="520" customFormat="1" ht="17.25" customHeight="1">
      <c r="B50" s="526" t="s">
        <v>418</v>
      </c>
      <c r="C50" s="526"/>
    </row>
    <row r="51" spans="2:54" s="520" customFormat="1" ht="17.25" customHeight="1">
      <c r="B51" s="526"/>
      <c r="C51" s="526"/>
    </row>
    <row r="52" spans="2:54" s="520" customFormat="1" ht="17.25" customHeight="1">
      <c r="B52" s="526" t="s">
        <v>45</v>
      </c>
      <c r="C52" s="526"/>
    </row>
    <row r="53" spans="2:54" s="520" customFormat="1" ht="17.25" customHeight="1">
      <c r="B53" s="526" t="s">
        <v>421</v>
      </c>
      <c r="C53" s="526"/>
    </row>
    <row r="54" spans="2:54" s="520" customFormat="1" ht="17.25" customHeight="1">
      <c r="B54" s="526"/>
      <c r="C54" s="526"/>
    </row>
    <row r="55" spans="2:54" s="520" customFormat="1" ht="17.25" customHeight="1">
      <c r="B55" s="526" t="s">
        <v>205</v>
      </c>
      <c r="C55" s="526"/>
      <c r="D55" s="526"/>
    </row>
    <row r="56" spans="2:54" s="520" customFormat="1" ht="17.25" customHeight="1">
      <c r="B56" s="526"/>
      <c r="C56" s="526"/>
      <c r="D56" s="526"/>
    </row>
    <row r="57" spans="2:54" s="520" customFormat="1" ht="17.25" customHeight="1">
      <c r="B57" s="521" t="s">
        <v>395</v>
      </c>
      <c r="C57" s="521"/>
      <c r="D57" s="526"/>
    </row>
    <row r="58" spans="2:54" s="520" customFormat="1" ht="17.25" customHeight="1">
      <c r="B58" s="521" t="s">
        <v>422</v>
      </c>
      <c r="C58" s="521"/>
      <c r="D58" s="526"/>
    </row>
    <row r="59" spans="2:54" s="520" customFormat="1" ht="17.25" customHeight="1">
      <c r="B59" s="521" t="s">
        <v>358</v>
      </c>
      <c r="C59" s="521"/>
      <c r="D59" s="526"/>
    </row>
    <row r="60" spans="2:54" s="520" customFormat="1" ht="17.25" customHeight="1"/>
    <row r="61" spans="2:54" s="520" customFormat="1" ht="17.25" customHeight="1">
      <c r="B61" s="520" t="s">
        <v>275</v>
      </c>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c r="AN61" s="535"/>
      <c r="AO61" s="535"/>
      <c r="AP61" s="535"/>
      <c r="AQ61" s="535"/>
      <c r="AR61" s="535"/>
      <c r="AS61" s="535"/>
      <c r="AT61" s="535"/>
      <c r="AU61" s="535"/>
      <c r="AV61" s="535"/>
      <c r="AW61" s="535"/>
      <c r="AX61" s="535"/>
    </row>
    <row r="62" spans="2:54" s="520" customFormat="1" ht="17.25" customHeight="1">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5"/>
      <c r="AL62" s="535"/>
      <c r="AM62" s="535"/>
      <c r="AN62" s="535"/>
      <c r="AO62" s="535"/>
      <c r="AP62" s="535"/>
      <c r="AQ62" s="535"/>
      <c r="AR62" s="535"/>
      <c r="AS62" s="535"/>
      <c r="AT62" s="535"/>
      <c r="AU62" s="535"/>
      <c r="AV62" s="535"/>
      <c r="AW62" s="535"/>
      <c r="AX62" s="535"/>
    </row>
    <row r="63" spans="2:54" s="520" customFormat="1" ht="17.25" customHeight="1">
      <c r="B63" s="520" t="s">
        <v>423</v>
      </c>
      <c r="E63" s="535"/>
      <c r="F63" s="535"/>
      <c r="G63" s="535"/>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5"/>
      <c r="AH63" s="535"/>
      <c r="AI63" s="535"/>
      <c r="AJ63" s="535"/>
      <c r="AK63" s="535"/>
      <c r="AL63" s="535"/>
      <c r="AM63" s="535"/>
      <c r="AN63" s="535"/>
      <c r="AO63" s="535"/>
      <c r="AP63" s="535"/>
      <c r="AQ63" s="535"/>
      <c r="AR63" s="535"/>
      <c r="AS63" s="535"/>
      <c r="AT63" s="535"/>
      <c r="AU63" s="535"/>
      <c r="AV63" s="535"/>
      <c r="AW63" s="535"/>
      <c r="AX63" s="535"/>
    </row>
    <row r="64" spans="2:54" s="520" customFormat="1" ht="17.25" customHeight="1">
      <c r="E64" s="535"/>
      <c r="F64" s="535"/>
      <c r="G64" s="535"/>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5"/>
      <c r="AI64" s="535"/>
      <c r="AJ64" s="535"/>
      <c r="AK64" s="535"/>
      <c r="AL64" s="535"/>
      <c r="AM64" s="535"/>
      <c r="AN64" s="535"/>
      <c r="AO64" s="535"/>
      <c r="AP64" s="535"/>
      <c r="AQ64" s="535"/>
      <c r="AR64" s="535"/>
      <c r="AS64" s="535"/>
      <c r="AT64" s="535"/>
      <c r="AU64" s="535"/>
      <c r="AV64" s="535"/>
      <c r="AW64" s="535"/>
      <c r="AX64" s="535"/>
      <c r="AY64" s="535"/>
      <c r="AZ64" s="535"/>
      <c r="BA64" s="535"/>
      <c r="BB64" s="535"/>
    </row>
    <row r="65" spans="2:71" s="520" customFormat="1" ht="17.25" customHeight="1">
      <c r="B65" s="520" t="s">
        <v>388</v>
      </c>
      <c r="E65" s="535"/>
      <c r="F65" s="535"/>
      <c r="G65" s="535"/>
      <c r="H65" s="535"/>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535"/>
      <c r="AK65" s="535"/>
      <c r="AL65" s="535"/>
      <c r="AM65" s="535"/>
      <c r="AN65" s="535"/>
      <c r="AO65" s="535"/>
      <c r="AP65" s="535"/>
      <c r="AQ65" s="535"/>
      <c r="AR65" s="535"/>
      <c r="AS65" s="535"/>
      <c r="AT65" s="535"/>
      <c r="AU65" s="535"/>
      <c r="AV65" s="535"/>
      <c r="AW65" s="535"/>
      <c r="AX65" s="535"/>
      <c r="AY65" s="535"/>
      <c r="AZ65" s="535"/>
      <c r="BA65" s="535"/>
      <c r="BB65" s="535"/>
    </row>
    <row r="66" spans="2:71" s="520" customFormat="1" ht="17.25" customHeight="1">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5"/>
      <c r="AT66" s="535"/>
      <c r="AU66" s="535"/>
      <c r="AV66" s="535"/>
      <c r="AW66" s="535"/>
      <c r="AX66" s="535"/>
      <c r="AY66" s="535"/>
      <c r="AZ66" s="535"/>
      <c r="BA66" s="535"/>
      <c r="BB66" s="535"/>
    </row>
    <row r="67" spans="2:71" s="520" customFormat="1" ht="17.25" customHeight="1">
      <c r="B67" s="520" t="s">
        <v>153</v>
      </c>
      <c r="BL67" s="540"/>
      <c r="BM67" s="541"/>
      <c r="BN67" s="540"/>
      <c r="BO67" s="540"/>
      <c r="BP67" s="540"/>
      <c r="BQ67" s="542"/>
      <c r="BR67" s="543"/>
      <c r="BS67" s="543"/>
    </row>
    <row r="68" spans="2:71" s="520" customFormat="1" ht="17.25" customHeight="1">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c r="AO68" s="535"/>
      <c r="AP68" s="535"/>
      <c r="AQ68" s="535"/>
      <c r="AR68" s="535"/>
      <c r="AS68" s="535"/>
      <c r="AT68" s="535"/>
      <c r="AU68" s="535"/>
      <c r="AV68" s="535"/>
      <c r="AW68" s="535"/>
      <c r="AX68" s="535"/>
    </row>
    <row r="69" spans="2:71" s="520" customFormat="1" ht="17.25" customHeight="1">
      <c r="B69" s="520" t="s">
        <v>183</v>
      </c>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35"/>
      <c r="AI69" s="535"/>
      <c r="AJ69" s="535"/>
      <c r="AK69" s="535"/>
      <c r="AL69" s="535"/>
      <c r="AM69" s="535"/>
      <c r="AN69" s="535"/>
      <c r="AO69" s="535"/>
      <c r="AP69" s="535"/>
      <c r="AQ69" s="535"/>
      <c r="AR69" s="535"/>
      <c r="AS69" s="535"/>
      <c r="AT69" s="535"/>
      <c r="AU69" s="535"/>
      <c r="AV69" s="535"/>
      <c r="AW69" s="535"/>
      <c r="AX69" s="535"/>
      <c r="AY69" s="535"/>
      <c r="AZ69" s="535"/>
      <c r="BA69" s="535"/>
      <c r="BB69" s="535"/>
    </row>
    <row r="70" spans="2:71" s="520" customFormat="1" ht="17.25" customHeight="1">
      <c r="E70" s="535"/>
      <c r="F70" s="535"/>
      <c r="G70" s="535"/>
      <c r="H70" s="535"/>
      <c r="I70" s="535"/>
      <c r="J70" s="535"/>
      <c r="K70" s="535"/>
      <c r="L70" s="535"/>
      <c r="M70" s="535"/>
      <c r="N70" s="535"/>
      <c r="O70" s="535"/>
      <c r="P70" s="535"/>
      <c r="Q70" s="535"/>
      <c r="R70" s="535"/>
      <c r="S70" s="535"/>
      <c r="T70" s="535"/>
      <c r="U70" s="535"/>
      <c r="V70" s="535"/>
      <c r="W70" s="535"/>
      <c r="X70" s="535"/>
      <c r="Y70" s="535"/>
      <c r="Z70" s="535"/>
      <c r="AA70" s="535"/>
      <c r="AB70" s="535"/>
      <c r="AC70" s="535"/>
      <c r="AD70" s="535"/>
      <c r="AE70" s="535"/>
      <c r="AF70" s="535"/>
      <c r="AG70" s="535"/>
      <c r="AH70" s="535"/>
      <c r="AI70" s="535"/>
      <c r="AJ70" s="535"/>
      <c r="AK70" s="535"/>
      <c r="AL70" s="535"/>
      <c r="AM70" s="535"/>
      <c r="AN70" s="535"/>
      <c r="AO70" s="535"/>
      <c r="AP70" s="535"/>
      <c r="AQ70" s="535"/>
      <c r="AR70" s="535"/>
      <c r="AS70" s="535"/>
      <c r="AT70" s="535"/>
      <c r="AU70" s="535"/>
      <c r="AV70" s="535"/>
      <c r="AW70" s="535"/>
      <c r="AX70" s="535"/>
      <c r="AY70" s="535"/>
      <c r="AZ70" s="535"/>
      <c r="BA70" s="535"/>
      <c r="BB70" s="535"/>
    </row>
    <row r="71" spans="2:71" ht="17.25" customHeight="1">
      <c r="B71" s="519" t="s">
        <v>424</v>
      </c>
    </row>
    <row r="72" spans="2:71" ht="17.25" customHeight="1">
      <c r="B72" s="520" t="s">
        <v>72</v>
      </c>
    </row>
    <row r="73" spans="2:71" ht="17.25" customHeight="1">
      <c r="B73" s="528" t="s">
        <v>427</v>
      </c>
    </row>
    <row r="74" spans="2:71" ht="17.25" customHeight="1"/>
  </sheetData>
  <mergeCells count="1">
    <mergeCell ref="F4:K5"/>
  </mergeCells>
  <phoneticPr fontId="31"/>
  <pageMargins left="0.70866141732283472" right="0.70866141732283472" top="0.74803149606299213" bottom="0.74803149606299213"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はじめに</vt:lpstr>
      <vt:lpstr>別紙１</vt:lpstr>
      <vt:lpstr>別紙２（体制一覧）</vt:lpstr>
      <vt:lpstr>別紙3</vt:lpstr>
      <vt:lpstr>別紙４</vt:lpstr>
      <vt:lpstr>別紙５</vt:lpstr>
      <vt:lpstr>別紙５-1　サービス提供体制強化加算に関する計算書</vt:lpstr>
      <vt:lpstr>別紙５-2　サービス提供体制強化加算に関する勤続年数</vt:lpstr>
      <vt:lpstr>記入方法　参考様式６</vt:lpstr>
      <vt:lpstr>参考様式６</vt:lpstr>
      <vt:lpstr>シフト記号表（勤務時間帯）</vt:lpstr>
      <vt:lpstr>【記載例】通所型サービス</vt:lpstr>
      <vt:lpstr>【記載例】シフト記号表（勤務時間帯）</vt:lpstr>
      <vt:lpstr>プルダウン・リスト</vt:lpstr>
      <vt:lpstr>参考様式６　【旧】勤務形態一覧表（通所）</vt:lpstr>
      <vt:lpstr>参考様式６　【旧】勤務形態一覧表（通所）記入例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有馬　慎之介</dc:creator>
  <cp:lastModifiedBy>高齢者支援課　下坂　佳世</cp:lastModifiedBy>
  <cp:lastPrinted>2021-04-19T08:06:07Z</cp:lastPrinted>
  <dcterms:created xsi:type="dcterms:W3CDTF">2022-03-30T06:31:47Z</dcterms:created>
  <dcterms:modified xsi:type="dcterms:W3CDTF">2024-10-03T08:05:11Z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2024-10-03T08:05:11Z</vt:filetime>
  </property>
</Properties>
</file>